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390" windowWidth="15195" windowHeight="11640" activeTab="9"/>
  </bookViews>
  <sheets>
    <sheet name="FAST" sheetId="1" r:id="rId1"/>
    <sheet name="FEKT" sheetId="9" r:id="rId2"/>
    <sheet name="FA" sheetId="8" r:id="rId3"/>
    <sheet name="FCH" sheetId="7" r:id="rId4"/>
    <sheet name="FP" sheetId="6" r:id="rId5"/>
    <sheet name="USI" sheetId="5" r:id="rId6"/>
    <sheet name="FSI" sheetId="2" r:id="rId7"/>
    <sheet name="FIT" sheetId="3" r:id="rId8"/>
    <sheet name="mezifakultní" sheetId="21" r:id="rId9"/>
    <sheet name="celkem" sheetId="10" r:id="rId10"/>
  </sheets>
  <definedNames>
    <definedName name="_xlnm._FilterDatabase" localSheetId="0" hidden="1">FAST!$A$2:$R$74</definedName>
    <definedName name="_xlnm._FilterDatabase" localSheetId="1" hidden="1">FEKT!$A$2:$Q$20</definedName>
    <definedName name="_xlnm._FilterDatabase" localSheetId="6" hidden="1">FSI!$A$2:$L$62</definedName>
    <definedName name="_xlnm.Print_Titles" localSheetId="0">FAST!$1:$2</definedName>
    <definedName name="_xlnm.Print_Titles" localSheetId="6">FSI!$1:$2</definedName>
  </definedNames>
  <calcPr calcId="125725"/>
</workbook>
</file>

<file path=xl/calcChain.xml><?xml version="1.0" encoding="utf-8"?>
<calcChain xmlns="http://schemas.openxmlformats.org/spreadsheetml/2006/main">
  <c r="J73" i="1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C47" i="10"/>
  <c r="C50" s="1"/>
  <c r="C30"/>
  <c r="B30"/>
  <c r="D30" s="1"/>
  <c r="D32" s="1"/>
  <c r="D29"/>
  <c r="D28"/>
  <c r="D27"/>
  <c r="D26"/>
  <c r="D25"/>
  <c r="D24"/>
  <c r="D23"/>
  <c r="D22"/>
  <c r="E94" i="1"/>
  <c r="E93"/>
  <c r="E83"/>
  <c r="E88" s="1"/>
  <c r="J82"/>
  <c r="E83" i="2"/>
  <c r="E72"/>
  <c r="J71"/>
  <c r="J70"/>
  <c r="E30" i="9"/>
  <c r="E41"/>
  <c r="E40"/>
  <c r="J29"/>
  <c r="J28"/>
  <c r="E29" i="7"/>
  <c r="E28"/>
  <c r="E18"/>
  <c r="E23" s="1"/>
  <c r="J17"/>
  <c r="J16"/>
  <c r="J9" i="21"/>
  <c r="J8"/>
  <c r="J7"/>
  <c r="J6"/>
  <c r="J5"/>
  <c r="J4"/>
  <c r="J3"/>
  <c r="I10"/>
  <c r="H10"/>
  <c r="E10"/>
  <c r="E14" s="1"/>
  <c r="E16" s="1"/>
  <c r="B13" i="10"/>
  <c r="E61" i="2"/>
  <c r="E82" s="1"/>
  <c r="E60"/>
  <c r="E80" s="1"/>
  <c r="C13" i="10"/>
  <c r="D12"/>
  <c r="J4" i="3"/>
  <c r="J3"/>
  <c r="I5"/>
  <c r="H5"/>
  <c r="E5"/>
  <c r="E77" i="2"/>
  <c r="E35" i="9"/>
  <c r="J59" i="2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I60"/>
  <c r="H60"/>
  <c r="J4" i="5"/>
  <c r="J3"/>
  <c r="I5"/>
  <c r="H5"/>
  <c r="E5"/>
  <c r="E9" s="1"/>
  <c r="J4" i="6"/>
  <c r="J3"/>
  <c r="I5"/>
  <c r="H5"/>
  <c r="E5"/>
  <c r="J7" i="7"/>
  <c r="J6"/>
  <c r="J5"/>
  <c r="J4"/>
  <c r="J3"/>
  <c r="I8"/>
  <c r="H8"/>
  <c r="E8"/>
  <c r="E26" s="1"/>
  <c r="E31" s="1"/>
  <c r="I4" i="8"/>
  <c r="H4"/>
  <c r="E4"/>
  <c r="E8" s="1"/>
  <c r="J3"/>
  <c r="J19" i="9"/>
  <c r="J18"/>
  <c r="J17"/>
  <c r="J16"/>
  <c r="J15"/>
  <c r="J14"/>
  <c r="J13"/>
  <c r="J11"/>
  <c r="J10"/>
  <c r="J9"/>
  <c r="J8"/>
  <c r="J7"/>
  <c r="J6"/>
  <c r="J5"/>
  <c r="J4"/>
  <c r="J3"/>
  <c r="I20"/>
  <c r="H20"/>
  <c r="E20"/>
  <c r="E38" s="1"/>
  <c r="E43" s="1"/>
  <c r="I74" i="1"/>
  <c r="H74"/>
  <c r="E74"/>
  <c r="E91" s="1"/>
  <c r="E96" s="1"/>
  <c r="D4" i="10"/>
  <c r="D5"/>
  <c r="D6"/>
  <c r="D7"/>
  <c r="D8"/>
  <c r="D9"/>
  <c r="D10"/>
  <c r="D11"/>
  <c r="D13"/>
  <c r="D15" s="1"/>
  <c r="E25" i="9"/>
  <c r="E13" i="7"/>
  <c r="E9" i="3"/>
  <c r="E9" i="6"/>
  <c r="E64" i="2" l="1"/>
  <c r="E79" i="1"/>
  <c r="E85" i="2"/>
</calcChain>
</file>

<file path=xl/sharedStrings.xml><?xml version="1.0" encoding="utf-8"?>
<sst xmlns="http://schemas.openxmlformats.org/spreadsheetml/2006/main" count="910" uniqueCount="369">
  <si>
    <t>druh</t>
  </si>
  <si>
    <t>fakulta</t>
  </si>
  <si>
    <t>navrhovatel</t>
  </si>
  <si>
    <t>název</t>
  </si>
  <si>
    <t>standardní</t>
  </si>
  <si>
    <t>FAST</t>
  </si>
  <si>
    <t>Zach Jiří, Ing., Ph.D.</t>
  </si>
  <si>
    <t>juniorský</t>
  </si>
  <si>
    <t>Rieger Vlastimil, Ing.</t>
  </si>
  <si>
    <t>Machotka Radovan, Ing., Ph.D.</t>
  </si>
  <si>
    <t>Vala Jiří, prof. Ing., CSc.</t>
  </si>
  <si>
    <t>Křížová Klára, Ing.</t>
  </si>
  <si>
    <t>Menšík Pavel, Ing.</t>
  </si>
  <si>
    <t>Kosíková Jana, Ing.</t>
  </si>
  <si>
    <t>Ostrý Milan, Ing., Ph.D.</t>
  </si>
  <si>
    <t>Sázel Jiří, Ing.</t>
  </si>
  <si>
    <t>Ondráček Michal, Ing.</t>
  </si>
  <si>
    <t>Julínek Tomáš, Ing., Ph.D.</t>
  </si>
  <si>
    <t>Terzijski Ivailo, doc. Ing., CSc.</t>
  </si>
  <si>
    <t>Korytárová Jana, doc. Ing., Ph.D.</t>
  </si>
  <si>
    <t>Cuesta Cordoba Gustavo Andres, Ing.</t>
  </si>
  <si>
    <t>FSI</t>
  </si>
  <si>
    <t>Novotný Pavel, doc. Ing., Ph.D.</t>
  </si>
  <si>
    <t>Mauder Tomáš, Ing.</t>
  </si>
  <si>
    <t>Šlapal Josef, prof. RNDr., CSc.</t>
  </si>
  <si>
    <t>Grepl Robert, Ing., Ph.D.</t>
  </si>
  <si>
    <t>Jícha Miroslav, prof. Ing., CSc.</t>
  </si>
  <si>
    <t>Bradáč František, Ing., Ph.D.</t>
  </si>
  <si>
    <t>Křupka Ivan, prof. Ing., Ph.D.</t>
  </si>
  <si>
    <t>Houška Pavel, Ing., Ph.D.</t>
  </si>
  <si>
    <t>Mazůrek Ivan, doc. Ing., CSc.</t>
  </si>
  <si>
    <t>Kotrbáček Petr, Ing., Ph.D.</t>
  </si>
  <si>
    <t>Pochylý František, prof. Ing., CSc.</t>
  </si>
  <si>
    <t>Skála Zdeněk, doc. Ing., CSc.</t>
  </si>
  <si>
    <t>Pouchlý Václav, Ing.</t>
  </si>
  <si>
    <t>Fortelný Zdeněk, Ing.</t>
  </si>
  <si>
    <t>Šohaj Pavel, Ing.</t>
  </si>
  <si>
    <t>Komplexní řešení vybraných problémů  biomechaniky člověka</t>
  </si>
  <si>
    <t>Kaiser Jozef, doc. Ing., Ph.D.</t>
  </si>
  <si>
    <t>Píška Miroslav, prof. Ing., CSc.</t>
  </si>
  <si>
    <t>Šikola Tomáš, prof. RNDr., CSc.</t>
  </si>
  <si>
    <t>Marcián Petr, Ing.</t>
  </si>
  <si>
    <t>Dvořáček Jan, Ing.</t>
  </si>
  <si>
    <t>Matoušek Radomil, Ing., Ph.D.</t>
  </si>
  <si>
    <t>Polzer Stanislav, Ing.</t>
  </si>
  <si>
    <t>FEKT</t>
  </si>
  <si>
    <t>Toman Petr, doc. Ing., Ph.D.</t>
  </si>
  <si>
    <t>Hájek Vítězslav, prof. Ing., CSc.</t>
  </si>
  <si>
    <t>Klusáček Stanislav, Ing.</t>
  </si>
  <si>
    <t>Steinbauer Miloslav, doc. Ing., Ph.D.</t>
  </si>
  <si>
    <t>Podpora výzkumné a vědecké činnosti UTEE</t>
  </si>
  <si>
    <t>Bača Petr, doc. Ing., Ph.D.</t>
  </si>
  <si>
    <t>Kolář Radim, doc. Ing., Ph.D.</t>
  </si>
  <si>
    <t>Vrba Kamil, prof. Ing., CSc.</t>
  </si>
  <si>
    <t>Patočka Miroslav, doc. Dr. Ing.</t>
  </si>
  <si>
    <t>Szendiuch Ivan, doc. Ing., CSc.</t>
  </si>
  <si>
    <t>Šmarda Zdeněk, doc. RNDr., CSc.</t>
  </si>
  <si>
    <t>FCH</t>
  </si>
  <si>
    <t>Omelková Jiřina, doc. Ing., CSc.</t>
  </si>
  <si>
    <t>Krčma František, doc. RNDr., Ph.D.</t>
  </si>
  <si>
    <t>Havlica Jaromír, prof. Ing., DrSc.</t>
  </si>
  <si>
    <t xml:space="preserve">Chemie, technologie a vlastnosti materiálů </t>
  </si>
  <si>
    <t>Vávrová Milada, prof. RNDr., CSc.</t>
  </si>
  <si>
    <t>Jančář Josef, prof. RNDr., CSc.</t>
  </si>
  <si>
    <t>FP</t>
  </si>
  <si>
    <t>FA</t>
  </si>
  <si>
    <t>Hrabec Josef, doc. Ing. arch., CSc.</t>
  </si>
  <si>
    <t>ÚSI</t>
  </si>
  <si>
    <t>Daňhel Petr, Ing.</t>
  </si>
  <si>
    <t>FIT</t>
  </si>
  <si>
    <t>Sekanina Lukáš, doc. Ing., Ph.D.</t>
  </si>
  <si>
    <t>Zemčík Pavel, doc. Dr. Ing.</t>
  </si>
  <si>
    <t>Studentská vědecká konference VUT FAST</t>
  </si>
  <si>
    <t>Celkem</t>
  </si>
  <si>
    <t>celkem</t>
  </si>
  <si>
    <t>studentské projekty</t>
  </si>
  <si>
    <t>konference</t>
  </si>
  <si>
    <t>USI</t>
  </si>
  <si>
    <t>celkem fakulty</t>
  </si>
  <si>
    <t>provoz IGA</t>
  </si>
  <si>
    <t>dotace na SV</t>
  </si>
  <si>
    <t>Celkem projekty</t>
  </si>
  <si>
    <t>Provoz IGA</t>
  </si>
  <si>
    <t>Celkem na fakultu</t>
  </si>
  <si>
    <t>z toho počet studentů</t>
  </si>
  <si>
    <t xml:space="preserve">počet členů řešitelského týmu, kteří čerpali mzdové prostředky včetně stipendií </t>
  </si>
  <si>
    <t>z toho osobní náklady studentů</t>
  </si>
  <si>
    <t>způsobilé osobní náklady projektu</t>
  </si>
  <si>
    <t>ARCHITEKTONICKÁ INTERPRETACE ARCHEOLOGICKÝCH NÁLEZŮ NAŠÍ HISTORIE</t>
  </si>
  <si>
    <t>Šikula Ondřej, Ing., Ph.D.</t>
  </si>
  <si>
    <t>Požár Michal, Ing.</t>
  </si>
  <si>
    <t>Horáček Martin, Ing.</t>
  </si>
  <si>
    <t>Dvořák Karel, Ing., Ph.D.</t>
  </si>
  <si>
    <t>Kadlecová Zlata, Ing.</t>
  </si>
  <si>
    <t>Hroudová Jitka, Ing. Bc.</t>
  </si>
  <si>
    <t>Vymazal Tomáš, doc. Ing., Ph.D.</t>
  </si>
  <si>
    <t>Taranza Luboš, Ing.</t>
  </si>
  <si>
    <t>Karásek Radek, Ing.</t>
  </si>
  <si>
    <t>Keprdová Šárka, Ing.</t>
  </si>
  <si>
    <t>Doležal Ondřej, Ing.</t>
  </si>
  <si>
    <t>Brzoň Roman, Ing.</t>
  </si>
  <si>
    <t>Adamová Monika, Ing.</t>
  </si>
  <si>
    <t>Matějka Libor, Ing., CSc. Ph.D.</t>
  </si>
  <si>
    <t>Šimonová Hana, Ing.</t>
  </si>
  <si>
    <t>Vahala Jan, Ing.</t>
  </si>
  <si>
    <t>Kocáb Dalibor, Ing.</t>
  </si>
  <si>
    <t>Tesař Zdeněk, Ing.</t>
  </si>
  <si>
    <t>Bohuš Štěpán, Ing.</t>
  </si>
  <si>
    <t>Henková Svatava, Ing., CSc.</t>
  </si>
  <si>
    <t>Benešová Anna, Ing.</t>
  </si>
  <si>
    <t>Bodnárová Lenka, Ing., Ph.D.</t>
  </si>
  <si>
    <t>Kameníčková Ivana, Ing., Ph.D.</t>
  </si>
  <si>
    <t>Mészárosová Lenka, Ing.</t>
  </si>
  <si>
    <t>Križan Jiří, Ing.</t>
  </si>
  <si>
    <t>Vořechovský Miroslav, doc. Ing., Ph.D.</t>
  </si>
  <si>
    <t>Kopecký Lukáš, Ing.</t>
  </si>
  <si>
    <t>Vlčková Jitka, Ing.</t>
  </si>
  <si>
    <t>Pospíchal Ondřej, Ing.</t>
  </si>
  <si>
    <t>Zachoval Zbyněk, Ing., Ph.D.</t>
  </si>
  <si>
    <t>Čejda Marek, Ing.</t>
  </si>
  <si>
    <t>Stračánek Pavel, Ing.</t>
  </si>
  <si>
    <t>Drongová Katarzyna, Ing.</t>
  </si>
  <si>
    <t>Kalábová Tereza, Ing.</t>
  </si>
  <si>
    <t>Říha Tomáš, Ing.</t>
  </si>
  <si>
    <t>Dermeková Stanislava, Ing.</t>
  </si>
  <si>
    <t>Mistrová Ivana, Ing.</t>
  </si>
  <si>
    <t>Křížová Dana, Ing.</t>
  </si>
  <si>
    <t>Plášek Jan, Ing.</t>
  </si>
  <si>
    <t>Neubauerová Pavla, Ing.</t>
  </si>
  <si>
    <t>Hluštík Petr, Ing.</t>
  </si>
  <si>
    <t>Dlouhý Ivo, prof. Ing., CSc.</t>
  </si>
  <si>
    <t>Vývoj solárního vzduchového kolektoru</t>
  </si>
  <si>
    <t>Development of a Neural Model for Forecasting Residual Chlorine Decay_x000D_
Vývoj neuronového modelu pro předvídání rozkladu zbytkového chlóru</t>
  </si>
  <si>
    <t>Stabilizace klenby předpětím po předchozí simulaci porušení posunem podpor.</t>
  </si>
  <si>
    <t xml:space="preserve">Torzní tuhost ocelových tenkostěnných nosníků </t>
  </si>
  <si>
    <t>Využití druhotných surovin pro přípravu vysokopevnostní sádry beztlakovou metodou.</t>
  </si>
  <si>
    <t>Studium vlastností alternativních ochranných nátěrových systémů na betonové konstrukce plněných odpadními surovinami.</t>
  </si>
  <si>
    <t>MĚŘENÍ PROPUSTNOSTI BETONU NDT METODAMI JAKO PODKLAD K ODHADU AKTUÁLNÍ TRVANLIVOSTI</t>
  </si>
  <si>
    <t>Vývoj tepelně izolačních materiálů na bázi odpadů z textilního průmyslu a chovu dobytka a studium vlastností těchto materiálů po zabudování do konstrukce</t>
  </si>
  <si>
    <t>Studium chování environmentálně úsporných izolačních materiálů</t>
  </si>
  <si>
    <t>Ověření a určení možností stanovení a způsobu hodnocení kvality povrchových vrstev betonu.</t>
  </si>
  <si>
    <t>Využití metody měření elektrického odporu pro ověření působení migrujících inhibitorů koroze ocelové výztuže v železobetonových konstrukcích.</t>
  </si>
  <si>
    <t>Analýza chování spřažených plechobetonových desek s lisovanými vruby</t>
  </si>
  <si>
    <t>Aplikace přírodních rychle obnovitelných materiálů ve stavebních výrobcích</t>
  </si>
  <si>
    <t>Energetická optimalizace kalového hodpodářství na ČOV</t>
  </si>
  <si>
    <t>Studium vlastností ultra vysokopevnostních betonů s různými druhy příměsí</t>
  </si>
  <si>
    <t>Optimalizace současné konstrukce Izo-nosníku.</t>
  </si>
  <si>
    <t>Vyšetřování vad a poruch stavebních konstrukcí</t>
  </si>
  <si>
    <t>Zdokonalení fyzikálních vlastností Izolačního bloku z druhotných surovin a jejich ověřování metodou MAP v konstrukčních detailech</t>
  </si>
  <si>
    <t>Vývoj nových hmot pro ETICS s využitím alternativních tepelných izolantů</t>
  </si>
  <si>
    <t>Efektivnost vysokého podílu jemných příměsí v návrhu složení současných betonů v ČR</t>
  </si>
  <si>
    <t>Využití mikromletého vápence v betonu z pohledu vývinu hydratačního tepla</t>
  </si>
  <si>
    <t>Soubor zkušebních metod pro kameniva k ověření vhodnosti použití v lehčených stavebních hmotách</t>
  </si>
  <si>
    <t>Korekce hodnot únavových charakteristik cementových kompozitů s využitím aproximací hodnot základních lomově-mechanických parametrů v čase</t>
  </si>
  <si>
    <t>Vliv sluneční energie a energie země na snížení energetické náročnosti budov.</t>
  </si>
  <si>
    <t>Vliv počátečních podmínek na modul pružnosti betonu</t>
  </si>
  <si>
    <t>Modelování fyzikálních jevů ve vzduchotechnice</t>
  </si>
  <si>
    <t>Operativní řízení odtoku vody z nádrží spolupracujících v rámci vodohospodářské soustavy na základě predikovaných průměrných měsíčních průtoků</t>
  </si>
  <si>
    <t>Studium dodatečně aplikovaných hmot pro sekundární ochranu stavebních konstrukcí</t>
  </si>
  <si>
    <t xml:space="preserve">Návrh technologických postupů při recyklaci a následném využití při výstavbě v oblastech brownfieldů. </t>
  </si>
  <si>
    <t>Výpočtová a experimentální analýza účinků nesilového zatížení a degradace povrchové vrstvy ETICS</t>
  </si>
  <si>
    <t>Hodnocení kvality lepidel pro dřevěné konstrukční lepené spoje pomocí infračervené absorpční spektroskopie - vývoj metodiky přípravy vzorků a měření</t>
  </si>
  <si>
    <t>Sledování vybraných vlastností lehkého betonu s alkalicky aktivovanou matricí</t>
  </si>
  <si>
    <t>Stanovení hydraulických charakteristik půdy ve vybraném zájmovém území</t>
  </si>
  <si>
    <t>Zvyšování tepelné odolnosti pórovitých betonů</t>
  </si>
  <si>
    <t>Aerodynamická analýza textilních membránových konstrukcí</t>
  </si>
  <si>
    <t>Predikce náhodné pevnosti konstrukcí z vláknobetonu a textilního betonu</t>
  </si>
  <si>
    <t>Předpokládání pevností stříkaného betonu</t>
  </si>
  <si>
    <t>Nové požadavky na informační systémy podniků pro bezpečnost a ochranu životního prostředí na staveništích</t>
  </si>
  <si>
    <t>Experimentální ověřování poruch vnitřní struktury betonu cyklickým zmrazováním</t>
  </si>
  <si>
    <t>Inteligentní systém pasivního chlazení pro eneregticky efektivní budovy</t>
  </si>
  <si>
    <t>Experimentální výzkum a numerické modelování úplavu za návodní hranou přelivu se širokou korunou obdélníkového průřezu</t>
  </si>
  <si>
    <t>Hodnocení spolehlivosti zemních hrází ohrožených filtračními deformacemi</t>
  </si>
  <si>
    <t>Rozšíření modelů podobnosti o zahrnutí externích proměnných</t>
  </si>
  <si>
    <t>Porovnání rychlostních polí měřených na reálném objektu jednoštěrbinového rybího přechodu a jeho výsekovém modelu</t>
  </si>
  <si>
    <t>Vývoj měřících zařízení pro potřeby měření projevů vodní eroze v drahách soustředěného povrchového odtoku</t>
  </si>
  <si>
    <t>Optimalizace návrhu novodobých dřevěných konstrukcí z hlediska stavební fyziky</t>
  </si>
  <si>
    <t>Monitoring vhkostní bilance difúzně otevřených a uzavřených konstrukci moderních nízkoenergetických dřevostaveb</t>
  </si>
  <si>
    <t>Zařízení pro měření vnitřní teploty kolejnic</t>
  </si>
  <si>
    <t>Verifikace možností mobilního sběru dat v GIS a jeho využití v archeologii</t>
  </si>
  <si>
    <t>Mzdová mapa jako obraz struktury výdělků v odvětví stavebnictví</t>
  </si>
  <si>
    <t>Matematické a fyzikální modelování rychlostního pole při obtékání mostních pilířů</t>
  </si>
  <si>
    <t>Návrh modelu pro odhad ztrát na lidských životech při povodni</t>
  </si>
  <si>
    <t>Analýza ohybových momentů na příčných betonových pražcích</t>
  </si>
  <si>
    <t>Vliv dotvarování a relaxace na návrh plastového kanalizačního potrubí</t>
  </si>
  <si>
    <t>Dřevěné nosníky zesílené externí FRP výztuží</t>
  </si>
  <si>
    <t>Měření množství kyslíku v aktivační nádrži</t>
  </si>
  <si>
    <t>Chování trhlin/mikrotrhlin v kompozitech s křehkou matricí</t>
  </si>
  <si>
    <t>Vlastnosti řešení funkcionálních diferenciálních a diferenčních rovnic</t>
  </si>
  <si>
    <t>Výzkum excelentních technologií pro 3D pouzdření a propojování elektronických čipů a obvodů</t>
  </si>
  <si>
    <t>Podpora výzkumu moderních metod a prostředků v automatizaci</t>
  </si>
  <si>
    <t>Materiály a technologie pro elektrotechniku</t>
  </si>
  <si>
    <t>Snížení energetické náročnosti malých elektrických strojů</t>
  </si>
  <si>
    <t xml:space="preserve">Vývoj metod pro analýzu biologických systémů, signálů a dat_x000D_
</t>
  </si>
  <si>
    <t>Diagnostika defektů v materiálech pro elektroniku</t>
  </si>
  <si>
    <t>Liedermann Karel, doc. Ing., CSc.</t>
  </si>
  <si>
    <t>Zpracování signálů v mobilních a bezdrátových komunikačních systémech (MOBYS)</t>
  </si>
  <si>
    <t>Frýza Tomáš, doc. Ing., Ph.D.</t>
  </si>
  <si>
    <t>Inovativní přístupy k návrhu systémů komunikačního řetězce</t>
  </si>
  <si>
    <t>Využití nových technologií ve výkonové elektronice</t>
  </si>
  <si>
    <t>Výzkum elektronických komunikačních systémů</t>
  </si>
  <si>
    <t>Perspektivní využití nových senzorických technologií a obvodů pro zpracování senzorických signálů</t>
  </si>
  <si>
    <t>Háze Jiří, doc. Ing., Ph.D.</t>
  </si>
  <si>
    <t>Vliv proudové hustoty na spektrum záření elektroluminiscence solárního článku a jeho využití pro automatickou detekci defektů solárních článků</t>
  </si>
  <si>
    <t>Veselý Aleš, Ing.</t>
  </si>
  <si>
    <t>Výzkum sofistikovaných metod číslicového zpracování obrazu a zvuku</t>
  </si>
  <si>
    <t>Smékal Zdeněk, prof. Ing., CSc.</t>
  </si>
  <si>
    <t>Mikrovlnné technologie pro perspektivní kmitočtová pásma a jejich aplikace</t>
  </si>
  <si>
    <t>Láčík Jaroslav, Ing., Ph.D.</t>
  </si>
  <si>
    <t>Výzkum bezpečnosti, spolehlivosti a efektivnosti elektroenergetických systémů</t>
  </si>
  <si>
    <t>Fyzikálně-chemické procesy a jejich aplikace</t>
  </si>
  <si>
    <t>Hodnocení zátěže ekosystému prioritními polutanty</t>
  </si>
  <si>
    <t>Funkční polymery a heterogenní polymerní materiály</t>
  </si>
  <si>
    <t>Modernizace postupů kontroly a přípravy technologických postupů při výrobě potravin,  potravinových doplňků a využití odpadů z potravinářských výrob</t>
  </si>
  <si>
    <t>Organická elektronika - vývoj a charakterizace materiálů a organických elektronických prvků pro multikomponentní hybridní elektroniku</t>
  </si>
  <si>
    <t>Vala Martin, Mgr., Ph.D.</t>
  </si>
  <si>
    <t>Rozvoj poznatků ke zdokonalování informační podpory ekonomického řízení podniku</t>
  </si>
  <si>
    <t>Zinecker Marek, doc. Ing., Ph.D.</t>
  </si>
  <si>
    <t>Inovativní přístupy v managementu a v marketingu v globálním evropském prostředí</t>
  </si>
  <si>
    <t>Putnová Anna, doc. RNDr., Ph.D., MBA</t>
  </si>
  <si>
    <t>Zvyšování úrovně výpočtových modelů v biomechanice</t>
  </si>
  <si>
    <t>Vývoj a optimalizace vtokových soustav pro vysocepřesné odlitky s využitím numerických simulací a metod rapid prototyping</t>
  </si>
  <si>
    <t>Stachovec Ivo, Ing.</t>
  </si>
  <si>
    <t>Enviromentální a bezpečnostní aspekty vývoje, výroby a provozu strojů</t>
  </si>
  <si>
    <t>Studium a predikce komplexních slinovacích procesů pokročilých keramických materiálů</t>
  </si>
  <si>
    <t>Optimalizace a numerické modelování úloh s fázovými a strukturálními přeměnami</t>
  </si>
  <si>
    <t>Rozbor spolehlivosti výkonových olejových transformátorů</t>
  </si>
  <si>
    <t>Ertl Jakub, Ing.</t>
  </si>
  <si>
    <t>Posuzování procesních zařízení a prodlužování jejich životnosti</t>
  </si>
  <si>
    <t>Létal Tomáš, Ing.</t>
  </si>
  <si>
    <t>Měření vzdušného poryvu a jeho vlivu na zatížení křídla letounu</t>
  </si>
  <si>
    <t>Navrátil Jan, Ing.</t>
  </si>
  <si>
    <t>Vývoj metod vhodných ke snižování vibrací pohonných jednotek</t>
  </si>
  <si>
    <t>Zpřesnění výpočtových modelů pro predikci ruptury aneurysmat břišní aorty</t>
  </si>
  <si>
    <t>Návrh experimentálního standu pro analýzu energetické náročnosti posuvových os výrobních strojů</t>
  </si>
  <si>
    <t>Sýkora Jan, Ing.</t>
  </si>
  <si>
    <t>Vliv povrchových nerovností na utváření mazacího filmu</t>
  </si>
  <si>
    <t>Problémy pevnosti a dynamiky moderních materiálů a konstrukcí</t>
  </si>
  <si>
    <t>Houfek Lubomír, Ing., Ph.D.</t>
  </si>
  <si>
    <t>Nové trendy v diagnostice mechanických převodovek</t>
  </si>
  <si>
    <t>Syntéza, konsolidace a vlastnosti nanočásticových a nanostrukturních keramických materiálů</t>
  </si>
  <si>
    <t>Fuis Vladimír, Ing., Ph.D.</t>
  </si>
  <si>
    <t>Návrh, testování a implementace řídicích algoritmů s využitím neline-árních modelů mechatronických soustav</t>
  </si>
  <si>
    <t>Napěťovo deformační analýza vybraných detailů leteckých kompozitních konstrukcí</t>
  </si>
  <si>
    <t>Mališ Michal, Ing., Ph.D.</t>
  </si>
  <si>
    <t>Přestup tepla na spirálním skrápěném výměníku</t>
  </si>
  <si>
    <t>Mechanické vlastnosti a mikrostrukturní stabilita Mg-slitin</t>
  </si>
  <si>
    <t>Pantělejev Libor, doc. Ing., Ph.D.</t>
  </si>
  <si>
    <t>Modelování deformace a porušení pevných látek z nanoskopické úrovně</t>
  </si>
  <si>
    <t>Šandera Pavel, prof. RNDr., CSc.</t>
  </si>
  <si>
    <t xml:space="preserve">Optimalizace prvků hydraulických strojů </t>
  </si>
  <si>
    <t>Analýza řezivosti a opotřebení nástrojů z HSS ocelí s PVD povlaky na bázi (Al,Ti,Cr)N a jejich dynamických vlastností s využitím modální analýzy  při  čelním frézování</t>
  </si>
  <si>
    <t>Intenzifikace přenosu tepla</t>
  </si>
  <si>
    <t>Deformační stabilita krystalů a trhlin v pevných látkách při víceosém zatížení</t>
  </si>
  <si>
    <t>Řehák Petr, Ing.</t>
  </si>
  <si>
    <t>Aplikace pokročilých optických metod</t>
  </si>
  <si>
    <t>Vliv degradačních procesů na reologické vlastnosti MR kapaliny</t>
  </si>
  <si>
    <t>Strecker Zbyněk, Ing.</t>
  </si>
  <si>
    <t>Aplikace metod vyhodnocování tvarových odchylek výkovků pomocí analýzy obrazu.</t>
  </si>
  <si>
    <t>Uhlíř Filip, Ing.</t>
  </si>
  <si>
    <t xml:space="preserve">Vývoj 1D modelu kabiny automobilu pro predikci parametrů vnitřního prostředí  </t>
  </si>
  <si>
    <t>Pokorný Jan, Ing.</t>
  </si>
  <si>
    <t xml:space="preserve">Biomasa, biopaliva a biologicky rozložitelné odpady - vlastnosti a modelování </t>
  </si>
  <si>
    <t>Juřena Tomáš, Ing.</t>
  </si>
  <si>
    <t>Aplikace nových postupů zobecněné lomové mechaniky na stanovení lomového chování inženýrských konstrukcí</t>
  </si>
  <si>
    <t>Zouhar Michal, Ing.</t>
  </si>
  <si>
    <t>Studium mikrostrukturní stability moderních žáropevných austenitických ocelí</t>
  </si>
  <si>
    <t>Výzkum depozice aerosolů v modelu plic</t>
  </si>
  <si>
    <t>Elcner Jakub, Ing.</t>
  </si>
  <si>
    <t>Modelování a řízení soustav s redundantní aktuací</t>
  </si>
  <si>
    <t>Omasta Milan, Ing.</t>
  </si>
  <si>
    <t>Synchronizace řízení běhu více DC motorů</t>
  </si>
  <si>
    <t>Vetiška Jan, Ing.</t>
  </si>
  <si>
    <t>Zvýšení odolnosti povlaků typu MCrAlY vůči vysokoteplotní oxidaci</t>
  </si>
  <si>
    <t>Řičánková Veronika, Ing.</t>
  </si>
  <si>
    <t xml:space="preserve">Synchronizace řízení běhu více AC motorů </t>
  </si>
  <si>
    <t>Voldán Jiří, Ing.</t>
  </si>
  <si>
    <t>Výpočtové modelování a verifikace nových návrhů hydraulických prvků čerpadel</t>
  </si>
  <si>
    <t>Žák Radim, Ing.</t>
  </si>
  <si>
    <t>Využití progresivních technologií při výrobě teplosměnných solárních panelů.</t>
  </si>
  <si>
    <t>Mrňa Libor, RNDr., Ph.D.</t>
  </si>
  <si>
    <t>Výroba nanosenzoru na grafitových/grafenových vrstvách a měření jeho transportních vlastností</t>
  </si>
  <si>
    <t>Studium rozhraní a povrchů kovových materiálů</t>
  </si>
  <si>
    <t>Jan Vít, doc. Ing., Ph.D.</t>
  </si>
  <si>
    <t>Difuzní zobrazování v koherencí řízeném holografickém mikroskopu</t>
  </si>
  <si>
    <t>Lošťák Martin, Ing.</t>
  </si>
  <si>
    <t>Vývoj automatizované metody návrhování produktu v průmyslovém designu</t>
  </si>
  <si>
    <t>Škaroupka David, Ing.</t>
  </si>
  <si>
    <t>Efektivní navrhování procesů a zařízení s využitím všestranné počítačové podpory</t>
  </si>
  <si>
    <t>Hájek Jiří, doc. Ing., Ph.D.</t>
  </si>
  <si>
    <t>Konference specifického výzkumu FSI 2011</t>
  </si>
  <si>
    <t>Ptáčková Iva, Ing., CSc.</t>
  </si>
  <si>
    <t>Vývoj zobrazovacích metod pro prezentace designérských objektů ve virtuálním prostředí.</t>
  </si>
  <si>
    <t>Křenek Ladislav, doc. akad. soch., Ph.D.</t>
  </si>
  <si>
    <t>Neparametrické odhady parametrů rozdělení extrémních hodnot.</t>
  </si>
  <si>
    <t>Fusek Michal, Ing.</t>
  </si>
  <si>
    <t>Pevnostní analýza nosníku s tenkou stojinou s otvory</t>
  </si>
  <si>
    <t>Horák Marek, Ing.</t>
  </si>
  <si>
    <t>Studium elektroforetické depozice vrstevnatých nanokeramických materiálů a jejich fyzikálně-mechanických vlastností</t>
  </si>
  <si>
    <t>Drdlík Daniel, Ing.</t>
  </si>
  <si>
    <t>APLIKACE METOD UMĚLÉ INTELIGENCE</t>
  </si>
  <si>
    <t>Metodika shromažďování a zpracování dat pro oceňování nemovitostí</t>
  </si>
  <si>
    <t>Metodika měření příčného přemístění motocyklu a stanovení metodiky dokumentace vozidla pro určení energetické ekvivalentní rychlosti (EES).</t>
  </si>
  <si>
    <t>Coufal Tomáš, Ing.</t>
  </si>
  <si>
    <t>IGA - specifický výzkum 2011</t>
  </si>
  <si>
    <t>Chobola Zdeněk, prof. RNDr., CSc.</t>
  </si>
  <si>
    <t>Ručka Jan, Ing., Ph.D.</t>
  </si>
  <si>
    <t>Malá Jitka, doc. Ing., Ph.D.</t>
  </si>
  <si>
    <t>Rovnaníková Pavla, prof. RNDr., CSc.</t>
  </si>
  <si>
    <t>Kučera Tomáš, Ing., Ph.D.</t>
  </si>
  <si>
    <t>Karmazínová Marcela, doc. Ing., CSc.</t>
  </si>
  <si>
    <t>Formánek Marian, Ing., Ph.D.</t>
  </si>
  <si>
    <t>Boštík Jiří, Ing., Ph.D.</t>
  </si>
  <si>
    <t>Chlachulová Petra, Ing.</t>
  </si>
  <si>
    <t>Sedlmajer Martin, Ing.</t>
  </si>
  <si>
    <t>Juránková Eva, Ing.</t>
  </si>
  <si>
    <t>Dráb Aleš, doc. Ing., Ph.D.</t>
  </si>
  <si>
    <t>Bečkovský David, Ing.</t>
  </si>
  <si>
    <t>Kratochvíl Radim, Ing., Ph.D.</t>
  </si>
  <si>
    <t>Marčíková Miriam, Ing.</t>
  </si>
  <si>
    <t>Raclavský Jaroslav, Ing., Ph.D.</t>
  </si>
  <si>
    <t>Stanovení krátkodobých a dlouhodobých deformačních charakteristik zdiva in situ</t>
  </si>
  <si>
    <t>Monitorování a analýza stavu koroze výztužné oceli v železobetonových konstrukcích akustickými metodami</t>
  </si>
  <si>
    <t>Posuzování zranitelnosti veřejných vodovodů</t>
  </si>
  <si>
    <t>Fosfor v sedimentech malých vodních toků v kontextu vodohospodářských revitalizací</t>
  </si>
  <si>
    <t>Vývoj a aplikace automatizovaných měřících systémů v geodézii</t>
  </si>
  <si>
    <t>Jemně mletý cihelný střep jako aktivní součást stavebních pojiv</t>
  </si>
  <si>
    <t>Progresívní metody úpravy vody a jejich účinnost</t>
  </si>
  <si>
    <t>Moderní spolehlivé a efektivní kompozitní konstrukční prvky z pokročilých materiálů na bázi oceli, dřeva, betonu, vláknových kompozitů a jejich kombinací.</t>
  </si>
  <si>
    <t>Termodynamické a hydraulické vlastnosti teplonosných látek při nízkých teplotách.</t>
  </si>
  <si>
    <t>Aplikace výpočtových postupů v analýze geotechnických konstrukcí</t>
  </si>
  <si>
    <t xml:space="preserve">Hodnocení rizik ochranných prvků z pohledu vlivu podzemních vod se zaměřením na filtrační stabilitu. </t>
  </si>
  <si>
    <t>Ekonomické aspekty přípravy, realizace a provádění stavebních projektů</t>
  </si>
  <si>
    <t>Hodnocení nejistot v rizikové analýze záplavových území</t>
  </si>
  <si>
    <t>Vývoj zařízení a metod pro absolutní kalibraci antén GNSS</t>
  </si>
  <si>
    <t>Optimalizace návrhu stokových sítí a ČOV pro obce do 2 tisíc obyvatel</t>
  </si>
  <si>
    <t>podíl osobních nákladů na studenty</t>
  </si>
  <si>
    <t>způsobilé náklady celkem na projekt</t>
  </si>
  <si>
    <t>Petržela Jiří, Ing., Ph.D.</t>
  </si>
  <si>
    <t>Studentská vědecká konference EEICT</t>
  </si>
  <si>
    <t>Studentská vědecká konference</t>
  </si>
  <si>
    <t>Drápal Lubomír, Ing.</t>
  </si>
  <si>
    <t>Trunec Martin, doc. Ing., Dr.</t>
  </si>
  <si>
    <t>Bortlová Zuzana, Ing.</t>
  </si>
  <si>
    <t>Moderní metody aplikované matematiky pro řešení problémů technických věd</t>
  </si>
  <si>
    <t xml:space="preserve">Komplexní modelování interakce člověka a prostředí v kabinách dopravních prostředků a obytných prostorách a návrhové nástroje (tzv. Human Centered Design) </t>
  </si>
  <si>
    <t>Vybrané komponenty trigeneračních procesů</t>
  </si>
  <si>
    <t>Řešení dynamiky pohonné jednotky s uvažováním elastohydrodynamických dějů</t>
  </si>
  <si>
    <t>Výzkum pokročilých metod CNC obrábění pro perspektivní aplikace</t>
  </si>
  <si>
    <t>Nanotechnologie pro plazmoniku a spintroniku</t>
  </si>
  <si>
    <t>Studium mechanizmů utváření mazacího filmu za podmínek různé orientace vektorů rychlostí třecích povrchů</t>
  </si>
  <si>
    <t>Pokročilé bezpečné, spolehlivé a adaptivní IT</t>
  </si>
  <si>
    <t>Pokročilé rozpoznávání a prezentace multimediálních dat</t>
  </si>
  <si>
    <t>v rozpočtu přiděleno</t>
  </si>
  <si>
    <t>mezifakultní</t>
  </si>
  <si>
    <t>Studentská vědecká konference - v seznamu výše</t>
  </si>
  <si>
    <t>Kvalitativní vlastnosti řešení zlomkových a dynamických rovnic na časových škálách</t>
  </si>
  <si>
    <t>rozdíl - převedeno na rektorát (provoz IGA - N na organizaci)</t>
  </si>
  <si>
    <t>Mezifakultní projekty</t>
  </si>
  <si>
    <t>Celkem mezifakultní projekty</t>
  </si>
  <si>
    <t>Celkem mezifaktulní na fakultu</t>
  </si>
  <si>
    <t>Celkem projekty včetně mezifakultních</t>
  </si>
  <si>
    <t>Čerpání IGA 2011</t>
  </si>
  <si>
    <t>Čerpání IGA 2011 včetně mezifakultních</t>
  </si>
  <si>
    <t>Provoz IGA 2011 včetně mezifakultních</t>
  </si>
  <si>
    <t>Rektorát</t>
  </si>
  <si>
    <t>z mezifakultních projektů převedeno na rektorát</t>
  </si>
  <si>
    <t>Náklady na organizaci</t>
  </si>
  <si>
    <t>Celkem provoz IGA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</si>
</sst>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0" xfId="0" applyAlignment="1">
      <alignment vertical="top" wrapText="1"/>
    </xf>
    <xf numFmtId="4" fontId="0" fillId="0" borderId="0" xfId="0" applyNumberFormat="1"/>
    <xf numFmtId="0" fontId="5" fillId="2" borderId="1" xfId="0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4" fillId="0" borderId="1" xfId="0" applyFont="1" applyBorder="1"/>
    <xf numFmtId="0" fontId="8" fillId="0" borderId="1" xfId="0" applyFont="1" applyFill="1" applyBorder="1"/>
    <xf numFmtId="4" fontId="0" fillId="0" borderId="1" xfId="0" applyNumberFormat="1" applyBorder="1"/>
    <xf numFmtId="2" fontId="0" fillId="0" borderId="0" xfId="0" applyNumberFormat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/>
    <xf numFmtId="4" fontId="2" fillId="3" borderId="1" xfId="0" applyNumberFormat="1" applyFont="1" applyFill="1" applyBorder="1"/>
    <xf numFmtId="4" fontId="0" fillId="0" borderId="1" xfId="0" applyNumberFormat="1" applyFill="1" applyBorder="1"/>
    <xf numFmtId="0" fontId="2" fillId="3" borderId="1" xfId="0" applyFont="1" applyFill="1" applyBorder="1" applyAlignment="1">
      <alignment wrapText="1"/>
    </xf>
    <xf numFmtId="0" fontId="0" fillId="0" borderId="0" xfId="0" applyBorder="1"/>
    <xf numFmtId="0" fontId="9" fillId="0" borderId="0" xfId="0" applyFont="1"/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2" fillId="4" borderId="2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11" fillId="3" borderId="1" xfId="0" applyFont="1" applyFill="1" applyBorder="1"/>
    <xf numFmtId="4" fontId="11" fillId="3" borderId="1" xfId="0" applyNumberFormat="1" applyFont="1" applyFill="1" applyBorder="1"/>
    <xf numFmtId="164" fontId="11" fillId="3" borderId="1" xfId="0" applyNumberFormat="1" applyFont="1" applyFill="1" applyBorder="1"/>
    <xf numFmtId="4" fontId="0" fillId="0" borderId="0" xfId="0" applyNumberFormat="1" applyAlignment="1"/>
    <xf numFmtId="0" fontId="14" fillId="0" borderId="1" xfId="0" applyFont="1" applyBorder="1"/>
    <xf numFmtId="0" fontId="0" fillId="0" borderId="1" xfId="0" applyBorder="1" applyAlignment="1"/>
    <xf numFmtId="4" fontId="14" fillId="0" borderId="1" xfId="0" applyNumberFormat="1" applyFont="1" applyBorder="1"/>
    <xf numFmtId="0" fontId="1" fillId="5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4" fontId="2" fillId="0" borderId="0" xfId="0" applyNumberFormat="1" applyFont="1"/>
    <xf numFmtId="0" fontId="2" fillId="3" borderId="3" xfId="0" applyFont="1" applyFill="1" applyBorder="1" applyAlignment="1">
      <alignment vertical="top"/>
    </xf>
    <xf numFmtId="0" fontId="2" fillId="3" borderId="3" xfId="0" applyFont="1" applyFill="1" applyBorder="1" applyAlignment="1">
      <alignment vertical="top" wrapText="1"/>
    </xf>
    <xf numFmtId="0" fontId="0" fillId="0" borderId="2" xfId="0" applyBorder="1"/>
    <xf numFmtId="0" fontId="0" fillId="0" borderId="0" xfId="0" applyFill="1" applyBorder="1"/>
    <xf numFmtId="0" fontId="2" fillId="0" borderId="0" xfId="0" applyFont="1" applyBorder="1"/>
    <xf numFmtId="4" fontId="0" fillId="0" borderId="1" xfId="0" applyNumberFormat="1" applyBorder="1" applyAlignment="1"/>
    <xf numFmtId="4" fontId="2" fillId="3" borderId="4" xfId="0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2" fillId="3" borderId="5" xfId="0" applyFont="1" applyFill="1" applyBorder="1" applyAlignment="1">
      <alignment vertical="top"/>
    </xf>
    <xf numFmtId="4" fontId="2" fillId="3" borderId="5" xfId="0" applyNumberFormat="1" applyFont="1" applyFill="1" applyBorder="1"/>
    <xf numFmtId="0" fontId="11" fillId="3" borderId="3" xfId="0" applyFont="1" applyFill="1" applyBorder="1" applyAlignment="1">
      <alignment wrapText="1"/>
    </xf>
    <xf numFmtId="0" fontId="0" fillId="0" borderId="6" xfId="0" applyBorder="1"/>
    <xf numFmtId="0" fontId="2" fillId="0" borderId="6" xfId="0" applyFont="1" applyBorder="1"/>
    <xf numFmtId="0" fontId="2" fillId="0" borderId="6" xfId="0" applyFont="1" applyFill="1" applyBorder="1"/>
    <xf numFmtId="4" fontId="2" fillId="0" borderId="6" xfId="0" applyNumberFormat="1" applyFont="1" applyFill="1" applyBorder="1"/>
    <xf numFmtId="4" fontId="2" fillId="3" borderId="4" xfId="0" applyNumberFormat="1" applyFont="1" applyFill="1" applyBorder="1" applyAlignment="1"/>
    <xf numFmtId="0" fontId="12" fillId="0" borderId="0" xfId="0" applyFont="1" applyBorder="1"/>
    <xf numFmtId="0" fontId="10" fillId="0" borderId="0" xfId="0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Font="1" applyBorder="1"/>
    <xf numFmtId="0" fontId="0" fillId="6" borderId="1" xfId="0" applyFill="1" applyBorder="1"/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0" fontId="3" fillId="0" borderId="0" xfId="0" applyFont="1" applyBorder="1"/>
    <xf numFmtId="0" fontId="2" fillId="3" borderId="8" xfId="0" applyFont="1" applyFill="1" applyBorder="1" applyAlignment="1">
      <alignment vertical="top"/>
    </xf>
    <xf numFmtId="0" fontId="2" fillId="3" borderId="7" xfId="0" applyFont="1" applyFill="1" applyBorder="1"/>
    <xf numFmtId="4" fontId="4" fillId="0" borderId="1" xfId="0" applyNumberFormat="1" applyFont="1" applyBorder="1"/>
    <xf numFmtId="4" fontId="5" fillId="2" borderId="1" xfId="0" applyNumberFormat="1" applyFont="1" applyFill="1" applyBorder="1" applyAlignment="1">
      <alignment horizontal="right"/>
    </xf>
    <xf numFmtId="4" fontId="3" fillId="2" borderId="1" xfId="1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12" fillId="2" borderId="1" xfId="0" applyNumberFormat="1" applyFont="1" applyFill="1" applyBorder="1"/>
    <xf numFmtId="4" fontId="12" fillId="2" borderId="1" xfId="1" applyNumberFormat="1" applyFont="1" applyFill="1" applyBorder="1"/>
    <xf numFmtId="4" fontId="7" fillId="0" borderId="1" xfId="0" applyNumberFormat="1" applyFont="1" applyBorder="1"/>
    <xf numFmtId="0" fontId="14" fillId="0" borderId="1" xfId="0" applyFont="1" applyBorder="1" applyAlignment="1">
      <alignment wrapText="1"/>
    </xf>
    <xf numFmtId="0" fontId="14" fillId="0" borderId="2" xfId="0" applyFont="1" applyBorder="1"/>
    <xf numFmtId="0" fontId="15" fillId="0" borderId="6" xfId="0" applyFont="1" applyFill="1" applyBorder="1"/>
    <xf numFmtId="4" fontId="1" fillId="0" borderId="0" xfId="0" applyNumberFormat="1" applyFont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/>
    <xf numFmtId="4" fontId="0" fillId="0" borderId="1" xfId="0" applyNumberForma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14" fillId="0" borderId="1" xfId="0" applyFont="1" applyFill="1" applyBorder="1"/>
    <xf numFmtId="4" fontId="14" fillId="0" borderId="1" xfId="0" applyNumberFormat="1" applyFont="1" applyFill="1" applyBorder="1"/>
    <xf numFmtId="0" fontId="1" fillId="0" borderId="1" xfId="0" applyFont="1" applyFill="1" applyBorder="1" applyAlignment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4" fontId="0" fillId="0" borderId="0" xfId="0" applyNumberFormat="1" applyFill="1"/>
    <xf numFmtId="0" fontId="1" fillId="0" borderId="1" xfId="0" applyFont="1" applyBorder="1" applyAlignment="1"/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/>
    </xf>
    <xf numFmtId="4" fontId="2" fillId="7" borderId="1" xfId="0" applyNumberFormat="1" applyFont="1" applyFill="1" applyBorder="1" applyAlignment="1">
      <alignment vertical="top"/>
    </xf>
    <xf numFmtId="4" fontId="11" fillId="7" borderId="1" xfId="0" applyNumberFormat="1" applyFont="1" applyFill="1" applyBorder="1"/>
    <xf numFmtId="0" fontId="11" fillId="7" borderId="1" xfId="0" applyFont="1" applyFill="1" applyBorder="1"/>
    <xf numFmtId="0" fontId="11" fillId="7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top" wrapText="1"/>
    </xf>
    <xf numFmtId="0" fontId="1" fillId="0" borderId="2" xfId="0" applyFont="1" applyBorder="1"/>
    <xf numFmtId="4" fontId="1" fillId="0" borderId="1" xfId="0" applyNumberFormat="1" applyFont="1" applyBorder="1"/>
    <xf numFmtId="0" fontId="2" fillId="5" borderId="2" xfId="0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colors>
    <mruColors>
      <color rgb="FF96969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workbookViewId="0">
      <selection activeCell="M40" sqref="M40"/>
    </sheetView>
  </sheetViews>
  <sheetFormatPr defaultRowHeight="12.75" customHeight="1"/>
  <cols>
    <col min="1" max="1" width="9.140625" style="83"/>
    <col min="2" max="2" width="11.140625" style="83" customWidth="1"/>
    <col min="3" max="3" width="39" style="83" customWidth="1"/>
    <col min="4" max="4" width="71" style="84" customWidth="1"/>
    <col min="5" max="5" width="12.7109375" style="85" customWidth="1"/>
    <col min="6" max="6" width="26.42578125" style="83" customWidth="1"/>
    <col min="7" max="7" width="20.28515625" style="83" customWidth="1"/>
    <col min="8" max="8" width="16" style="83" customWidth="1"/>
    <col min="9" max="9" width="15.5703125" style="83" customWidth="1"/>
    <col min="10" max="10" width="10.7109375" style="83" customWidth="1"/>
    <col min="11" max="16384" width="9.140625" style="83"/>
  </cols>
  <sheetData>
    <row r="1" spans="1:18" ht="12.75" customHeight="1">
      <c r="A1" s="82" t="s">
        <v>304</v>
      </c>
    </row>
    <row r="2" spans="1:18" s="84" customFormat="1" ht="53.25" customHeight="1">
      <c r="A2" s="115" t="s">
        <v>1</v>
      </c>
      <c r="B2" s="115" t="s">
        <v>0</v>
      </c>
      <c r="C2" s="115" t="s">
        <v>2</v>
      </c>
      <c r="D2" s="115" t="s">
        <v>3</v>
      </c>
      <c r="E2" s="116" t="s">
        <v>337</v>
      </c>
      <c r="F2" s="117" t="s">
        <v>85</v>
      </c>
      <c r="G2" s="38" t="s">
        <v>84</v>
      </c>
      <c r="H2" s="38" t="s">
        <v>87</v>
      </c>
      <c r="I2" s="38" t="s">
        <v>86</v>
      </c>
      <c r="J2" s="38" t="s">
        <v>336</v>
      </c>
    </row>
    <row r="3" spans="1:18" ht="12.75" customHeight="1">
      <c r="A3" s="86" t="s">
        <v>5</v>
      </c>
      <c r="B3" s="87" t="s">
        <v>7</v>
      </c>
      <c r="C3" s="87" t="s">
        <v>101</v>
      </c>
      <c r="D3" s="87" t="s">
        <v>147</v>
      </c>
      <c r="E3" s="96">
        <v>156000</v>
      </c>
      <c r="F3" s="88">
        <v>2</v>
      </c>
      <c r="G3" s="88">
        <v>1</v>
      </c>
      <c r="H3" s="19">
        <v>77740</v>
      </c>
      <c r="I3" s="19">
        <v>47000</v>
      </c>
      <c r="J3" s="89">
        <f t="shared" ref="J3:J66" si="0">SUM(100*I3/H3)</f>
        <v>60.457936712117316</v>
      </c>
    </row>
    <row r="4" spans="1:18" ht="12.75" customHeight="1">
      <c r="A4" s="86" t="s">
        <v>5</v>
      </c>
      <c r="B4" s="87" t="s">
        <v>4</v>
      </c>
      <c r="C4" s="87" t="s">
        <v>317</v>
      </c>
      <c r="D4" s="87" t="s">
        <v>176</v>
      </c>
      <c r="E4" s="96">
        <v>488000</v>
      </c>
      <c r="F4" s="88">
        <v>11</v>
      </c>
      <c r="G4" s="88">
        <v>7</v>
      </c>
      <c r="H4" s="19">
        <v>133000</v>
      </c>
      <c r="I4" s="19">
        <v>85000</v>
      </c>
      <c r="J4" s="89">
        <f t="shared" si="0"/>
        <v>63.909774436090224</v>
      </c>
      <c r="R4" s="90"/>
    </row>
    <row r="5" spans="1:18" ht="12.75" customHeight="1">
      <c r="A5" s="86" t="s">
        <v>5</v>
      </c>
      <c r="B5" s="87" t="s">
        <v>7</v>
      </c>
      <c r="C5" s="87" t="s">
        <v>109</v>
      </c>
      <c r="D5" s="87" t="s">
        <v>161</v>
      </c>
      <c r="E5" s="96">
        <v>123650</v>
      </c>
      <c r="F5" s="88">
        <v>2</v>
      </c>
      <c r="G5" s="88">
        <v>1</v>
      </c>
      <c r="H5" s="19">
        <v>60000</v>
      </c>
      <c r="I5" s="19">
        <v>48000</v>
      </c>
      <c r="J5" s="89">
        <f t="shared" si="0"/>
        <v>80</v>
      </c>
    </row>
    <row r="6" spans="1:18" ht="12.75" customHeight="1">
      <c r="A6" s="86" t="s">
        <v>5</v>
      </c>
      <c r="B6" s="87" t="s">
        <v>4</v>
      </c>
      <c r="C6" s="87" t="s">
        <v>110</v>
      </c>
      <c r="D6" s="87" t="s">
        <v>162</v>
      </c>
      <c r="E6" s="96">
        <v>200000</v>
      </c>
      <c r="F6" s="88">
        <v>3</v>
      </c>
      <c r="G6" s="88">
        <v>2</v>
      </c>
      <c r="H6" s="19">
        <v>99000</v>
      </c>
      <c r="I6" s="19">
        <v>91000</v>
      </c>
      <c r="J6" s="89">
        <f t="shared" si="0"/>
        <v>91.919191919191917</v>
      </c>
    </row>
    <row r="7" spans="1:18" ht="12.75" customHeight="1">
      <c r="A7" s="86" t="s">
        <v>5</v>
      </c>
      <c r="B7" s="87" t="s">
        <v>7</v>
      </c>
      <c r="C7" s="87" t="s">
        <v>107</v>
      </c>
      <c r="D7" s="87" t="s">
        <v>158</v>
      </c>
      <c r="E7" s="96">
        <v>152000</v>
      </c>
      <c r="F7" s="88">
        <v>2</v>
      </c>
      <c r="G7" s="88">
        <v>1</v>
      </c>
      <c r="H7" s="19">
        <v>47800</v>
      </c>
      <c r="I7" s="19">
        <v>37800</v>
      </c>
      <c r="J7" s="89">
        <f t="shared" si="0"/>
        <v>79.079497907949786</v>
      </c>
    </row>
    <row r="8" spans="1:18" ht="12.75" customHeight="1">
      <c r="A8" s="86" t="s">
        <v>5</v>
      </c>
      <c r="B8" s="87" t="s">
        <v>4</v>
      </c>
      <c r="C8" s="87" t="s">
        <v>312</v>
      </c>
      <c r="D8" s="87" t="s">
        <v>330</v>
      </c>
      <c r="E8" s="96">
        <v>100629</v>
      </c>
      <c r="F8" s="88">
        <v>8</v>
      </c>
      <c r="G8" s="88">
        <v>5</v>
      </c>
      <c r="H8" s="19">
        <v>54707</v>
      </c>
      <c r="I8" s="19">
        <v>48035</v>
      </c>
      <c r="J8" s="89">
        <f t="shared" si="0"/>
        <v>87.804120130879042</v>
      </c>
    </row>
    <row r="9" spans="1:18" ht="12.75" customHeight="1">
      <c r="A9" s="86" t="s">
        <v>5</v>
      </c>
      <c r="B9" s="87" t="s">
        <v>7</v>
      </c>
      <c r="C9" s="87" t="s">
        <v>100</v>
      </c>
      <c r="D9" s="87" t="s">
        <v>146</v>
      </c>
      <c r="E9" s="96">
        <v>136123.94</v>
      </c>
      <c r="F9" s="88">
        <v>3</v>
      </c>
      <c r="G9" s="88">
        <v>2</v>
      </c>
      <c r="H9" s="19">
        <v>44065.2</v>
      </c>
      <c r="I9" s="19">
        <v>36000</v>
      </c>
      <c r="J9" s="89">
        <f t="shared" si="0"/>
        <v>81.697121538084474</v>
      </c>
    </row>
    <row r="10" spans="1:18" ht="12.75" customHeight="1">
      <c r="A10" s="86" t="s">
        <v>5</v>
      </c>
      <c r="B10" s="87" t="s">
        <v>7</v>
      </c>
      <c r="C10" s="87" t="s">
        <v>20</v>
      </c>
      <c r="D10" s="88" t="s">
        <v>132</v>
      </c>
      <c r="E10" s="96">
        <v>99997</v>
      </c>
      <c r="F10" s="88">
        <v>2</v>
      </c>
      <c r="G10" s="88">
        <v>1</v>
      </c>
      <c r="H10" s="19">
        <v>48000</v>
      </c>
      <c r="I10" s="19">
        <v>40000</v>
      </c>
      <c r="J10" s="89">
        <f t="shared" si="0"/>
        <v>83.333333333333329</v>
      </c>
    </row>
    <row r="11" spans="1:18" ht="12.75" customHeight="1">
      <c r="A11" s="86" t="s">
        <v>5</v>
      </c>
      <c r="B11" s="87" t="s">
        <v>7</v>
      </c>
      <c r="C11" s="87" t="s">
        <v>119</v>
      </c>
      <c r="D11" s="87" t="s">
        <v>172</v>
      </c>
      <c r="E11" s="96">
        <v>99720</v>
      </c>
      <c r="F11" s="88">
        <v>3</v>
      </c>
      <c r="G11" s="88">
        <v>2</v>
      </c>
      <c r="H11" s="19">
        <v>54000</v>
      </c>
      <c r="I11" s="19">
        <v>44000</v>
      </c>
      <c r="J11" s="89">
        <f t="shared" si="0"/>
        <v>81.481481481481481</v>
      </c>
    </row>
    <row r="12" spans="1:18" ht="12.75" customHeight="1">
      <c r="A12" s="91" t="s">
        <v>5</v>
      </c>
      <c r="B12" s="87" t="s">
        <v>7</v>
      </c>
      <c r="C12" s="87" t="s">
        <v>124</v>
      </c>
      <c r="D12" s="87" t="s">
        <v>179</v>
      </c>
      <c r="E12" s="96">
        <v>196292</v>
      </c>
      <c r="F12" s="88">
        <v>3</v>
      </c>
      <c r="G12" s="88">
        <v>2</v>
      </c>
      <c r="H12" s="19">
        <v>72700</v>
      </c>
      <c r="I12" s="19">
        <v>50500</v>
      </c>
      <c r="J12" s="89">
        <f t="shared" si="0"/>
        <v>69.463548830811561</v>
      </c>
    </row>
    <row r="13" spans="1:18" ht="12.75" customHeight="1">
      <c r="A13" s="86" t="s">
        <v>5</v>
      </c>
      <c r="B13" s="87" t="s">
        <v>7</v>
      </c>
      <c r="C13" s="87" t="s">
        <v>99</v>
      </c>
      <c r="D13" s="87" t="s">
        <v>144</v>
      </c>
      <c r="E13" s="96">
        <v>100000</v>
      </c>
      <c r="F13" s="88">
        <v>2</v>
      </c>
      <c r="G13" s="88">
        <v>1</v>
      </c>
      <c r="H13" s="19">
        <v>31500</v>
      </c>
      <c r="I13" s="19">
        <v>20500</v>
      </c>
      <c r="J13" s="89">
        <f t="shared" si="0"/>
        <v>65.079365079365076</v>
      </c>
    </row>
    <row r="14" spans="1:18" ht="12.75" customHeight="1">
      <c r="A14" s="86" t="s">
        <v>5</v>
      </c>
      <c r="B14" s="87" t="s">
        <v>4</v>
      </c>
      <c r="C14" s="87" t="s">
        <v>316</v>
      </c>
      <c r="D14" s="87" t="s">
        <v>333</v>
      </c>
      <c r="E14" s="96">
        <v>230048.5</v>
      </c>
      <c r="F14" s="88">
        <v>11</v>
      </c>
      <c r="G14" s="88">
        <v>8</v>
      </c>
      <c r="H14" s="19">
        <v>139100</v>
      </c>
      <c r="I14" s="19">
        <v>83600</v>
      </c>
      <c r="J14" s="89">
        <f t="shared" si="0"/>
        <v>60.100647016534865</v>
      </c>
    </row>
    <row r="15" spans="1:18" ht="12.75" customHeight="1">
      <c r="A15" s="86" t="s">
        <v>5</v>
      </c>
      <c r="B15" s="87" t="s">
        <v>7</v>
      </c>
      <c r="C15" s="87" t="s">
        <v>121</v>
      </c>
      <c r="D15" s="87" t="s">
        <v>175</v>
      </c>
      <c r="E15" s="96">
        <v>100000</v>
      </c>
      <c r="F15" s="88">
        <v>3</v>
      </c>
      <c r="G15" s="88">
        <v>2</v>
      </c>
      <c r="H15" s="19">
        <v>48000</v>
      </c>
      <c r="I15" s="19">
        <v>38000</v>
      </c>
      <c r="J15" s="89">
        <f t="shared" si="0"/>
        <v>79.166666666666671</v>
      </c>
    </row>
    <row r="16" spans="1:18" ht="12.75" customHeight="1">
      <c r="A16" s="86" t="s">
        <v>5</v>
      </c>
      <c r="B16" s="87" t="s">
        <v>4</v>
      </c>
      <c r="C16" s="87" t="s">
        <v>92</v>
      </c>
      <c r="D16" s="87" t="s">
        <v>135</v>
      </c>
      <c r="E16" s="96">
        <v>192515</v>
      </c>
      <c r="F16" s="88">
        <v>4</v>
      </c>
      <c r="G16" s="88">
        <v>3</v>
      </c>
      <c r="H16" s="19">
        <v>69000</v>
      </c>
      <c r="I16" s="19">
        <v>42000</v>
      </c>
      <c r="J16" s="89">
        <f t="shared" si="0"/>
        <v>60.869565217391305</v>
      </c>
    </row>
    <row r="17" spans="1:18" ht="12.75" customHeight="1">
      <c r="A17" s="91" t="s">
        <v>5</v>
      </c>
      <c r="B17" s="92" t="s">
        <v>4</v>
      </c>
      <c r="C17" s="93" t="s">
        <v>311</v>
      </c>
      <c r="D17" s="93" t="s">
        <v>329</v>
      </c>
      <c r="E17" s="96">
        <v>166985</v>
      </c>
      <c r="F17" s="95">
        <v>3</v>
      </c>
      <c r="G17" s="95">
        <v>2</v>
      </c>
      <c r="H17" s="96">
        <v>100192</v>
      </c>
      <c r="I17" s="94">
        <v>60114</v>
      </c>
      <c r="J17" s="97">
        <f t="shared" si="0"/>
        <v>59.998802299584796</v>
      </c>
      <c r="K17" s="90"/>
      <c r="L17" s="90"/>
      <c r="M17" s="90"/>
      <c r="N17" s="90"/>
      <c r="O17" s="90"/>
      <c r="P17" s="90"/>
      <c r="Q17" s="90"/>
      <c r="R17" s="90"/>
    </row>
    <row r="18" spans="1:18" ht="12.75" customHeight="1">
      <c r="A18" s="86" t="s">
        <v>5</v>
      </c>
      <c r="B18" s="87" t="s">
        <v>4</v>
      </c>
      <c r="C18" s="87" t="s">
        <v>108</v>
      </c>
      <c r="D18" s="87" t="s">
        <v>159</v>
      </c>
      <c r="E18" s="96">
        <v>157750</v>
      </c>
      <c r="F18" s="88">
        <v>4</v>
      </c>
      <c r="G18" s="88">
        <v>3</v>
      </c>
      <c r="H18" s="19">
        <v>75000</v>
      </c>
      <c r="I18" s="19">
        <v>45000</v>
      </c>
      <c r="J18" s="89">
        <f t="shared" si="0"/>
        <v>60</v>
      </c>
    </row>
    <row r="19" spans="1:18" ht="12.75" customHeight="1">
      <c r="A19" s="91" t="s">
        <v>5</v>
      </c>
      <c r="B19" s="87" t="s">
        <v>4</v>
      </c>
      <c r="C19" s="87" t="s">
        <v>129</v>
      </c>
      <c r="D19" s="87" t="s">
        <v>186</v>
      </c>
      <c r="E19" s="96">
        <v>110000</v>
      </c>
      <c r="F19" s="88">
        <v>2</v>
      </c>
      <c r="G19" s="88">
        <v>1</v>
      </c>
      <c r="H19" s="19">
        <v>33800</v>
      </c>
      <c r="I19" s="19">
        <v>20300</v>
      </c>
      <c r="J19" s="89">
        <f t="shared" si="0"/>
        <v>60.059171597633139</v>
      </c>
    </row>
    <row r="20" spans="1:18" ht="12.75" customHeight="1">
      <c r="A20" s="86" t="s">
        <v>5</v>
      </c>
      <c r="B20" s="87" t="s">
        <v>7</v>
      </c>
      <c r="C20" s="87" t="s">
        <v>91</v>
      </c>
      <c r="D20" s="87" t="s">
        <v>134</v>
      </c>
      <c r="E20" s="96">
        <v>178250</v>
      </c>
      <c r="F20" s="88">
        <v>3</v>
      </c>
      <c r="G20" s="88">
        <v>2</v>
      </c>
      <c r="H20" s="19">
        <v>80000</v>
      </c>
      <c r="I20" s="19">
        <v>60000</v>
      </c>
      <c r="J20" s="89">
        <f t="shared" si="0"/>
        <v>75</v>
      </c>
    </row>
    <row r="21" spans="1:18" ht="12.75" customHeight="1">
      <c r="A21" s="86" t="s">
        <v>5</v>
      </c>
      <c r="B21" s="87" t="s">
        <v>7</v>
      </c>
      <c r="C21" s="87" t="s">
        <v>94</v>
      </c>
      <c r="D21" s="87" t="s">
        <v>139</v>
      </c>
      <c r="E21" s="96">
        <v>145000</v>
      </c>
      <c r="F21" s="88">
        <v>2</v>
      </c>
      <c r="G21" s="88">
        <v>1</v>
      </c>
      <c r="H21" s="19">
        <v>56000</v>
      </c>
      <c r="I21" s="19">
        <v>36000</v>
      </c>
      <c r="J21" s="89">
        <f t="shared" si="0"/>
        <v>64.285714285714292</v>
      </c>
    </row>
    <row r="22" spans="1:18" ht="12.75" customHeight="1">
      <c r="A22" s="86" t="s">
        <v>5</v>
      </c>
      <c r="B22" s="87" t="s">
        <v>7</v>
      </c>
      <c r="C22" s="87" t="s">
        <v>313</v>
      </c>
      <c r="D22" s="87" t="s">
        <v>149</v>
      </c>
      <c r="E22" s="96">
        <v>93000</v>
      </c>
      <c r="F22" s="88">
        <v>2</v>
      </c>
      <c r="G22" s="88">
        <v>1</v>
      </c>
      <c r="H22" s="19">
        <v>51000</v>
      </c>
      <c r="I22" s="19">
        <v>40500</v>
      </c>
      <c r="J22" s="89">
        <f t="shared" si="0"/>
        <v>79.411764705882348</v>
      </c>
    </row>
    <row r="23" spans="1:18" ht="12.75" customHeight="1">
      <c r="A23" s="86" t="s">
        <v>5</v>
      </c>
      <c r="B23" s="87" t="s">
        <v>4</v>
      </c>
      <c r="C23" s="87" t="s">
        <v>305</v>
      </c>
      <c r="D23" s="87" t="s">
        <v>322</v>
      </c>
      <c r="E23" s="96">
        <v>346250</v>
      </c>
      <c r="F23" s="88">
        <v>2</v>
      </c>
      <c r="G23" s="88">
        <v>1</v>
      </c>
      <c r="H23" s="19">
        <v>180000</v>
      </c>
      <c r="I23" s="19">
        <v>108000</v>
      </c>
      <c r="J23" s="89">
        <f t="shared" si="0"/>
        <v>60</v>
      </c>
    </row>
    <row r="24" spans="1:18" ht="12.75" customHeight="1">
      <c r="A24" s="86" t="s">
        <v>5</v>
      </c>
      <c r="B24" s="87" t="s">
        <v>4</v>
      </c>
      <c r="C24" s="87" t="s">
        <v>17</v>
      </c>
      <c r="D24" s="87" t="s">
        <v>331</v>
      </c>
      <c r="E24" s="96">
        <v>200000</v>
      </c>
      <c r="F24" s="88">
        <v>9</v>
      </c>
      <c r="G24" s="88">
        <v>6</v>
      </c>
      <c r="H24" s="19">
        <v>94500</v>
      </c>
      <c r="I24" s="19">
        <v>57000</v>
      </c>
      <c r="J24" s="89">
        <f t="shared" si="0"/>
        <v>60.317460317460316</v>
      </c>
    </row>
    <row r="25" spans="1:18" s="90" customFormat="1" ht="12.75" customHeight="1">
      <c r="A25" s="86" t="s">
        <v>5</v>
      </c>
      <c r="B25" s="87" t="s">
        <v>7</v>
      </c>
      <c r="C25" s="87" t="s">
        <v>315</v>
      </c>
      <c r="D25" s="87" t="s">
        <v>152</v>
      </c>
      <c r="E25" s="96">
        <v>140000</v>
      </c>
      <c r="F25" s="88">
        <v>2</v>
      </c>
      <c r="G25" s="88">
        <v>1</v>
      </c>
      <c r="H25" s="19">
        <v>74000</v>
      </c>
      <c r="I25" s="19">
        <v>57000</v>
      </c>
      <c r="J25" s="89">
        <f t="shared" si="0"/>
        <v>77.027027027027032</v>
      </c>
      <c r="K25" s="83"/>
      <c r="L25" s="83"/>
      <c r="M25" s="83"/>
      <c r="N25" s="83"/>
      <c r="O25" s="83"/>
      <c r="P25" s="83"/>
      <c r="Q25" s="83"/>
      <c r="R25" s="83"/>
    </row>
    <row r="26" spans="1:18" ht="12.75" customHeight="1">
      <c r="A26" s="86" t="s">
        <v>5</v>
      </c>
      <c r="B26" s="87" t="s">
        <v>7</v>
      </c>
      <c r="C26" s="87" t="s">
        <v>93</v>
      </c>
      <c r="D26" s="87" t="s">
        <v>137</v>
      </c>
      <c r="E26" s="96">
        <v>90000</v>
      </c>
      <c r="F26" s="88">
        <v>3</v>
      </c>
      <c r="G26" s="88">
        <v>2</v>
      </c>
      <c r="H26" s="19">
        <v>30000</v>
      </c>
      <c r="I26" s="19">
        <v>20000</v>
      </c>
      <c r="J26" s="89">
        <f t="shared" si="0"/>
        <v>66.666666666666671</v>
      </c>
    </row>
    <row r="27" spans="1:18" ht="12.75" customHeight="1">
      <c r="A27" s="86" t="s">
        <v>5</v>
      </c>
      <c r="B27" s="87" t="s">
        <v>7</v>
      </c>
      <c r="C27" s="87" t="s">
        <v>122</v>
      </c>
      <c r="D27" s="87" t="s">
        <v>177</v>
      </c>
      <c r="E27" s="96">
        <v>174000</v>
      </c>
      <c r="F27" s="88">
        <v>3</v>
      </c>
      <c r="G27" s="88">
        <v>2</v>
      </c>
      <c r="H27" s="19">
        <v>52000</v>
      </c>
      <c r="I27" s="19">
        <v>42000</v>
      </c>
      <c r="J27" s="89">
        <f t="shared" si="0"/>
        <v>80.769230769230774</v>
      </c>
    </row>
    <row r="28" spans="1:18" ht="12.75" customHeight="1">
      <c r="A28" s="86" t="s">
        <v>5</v>
      </c>
      <c r="B28" s="87" t="s">
        <v>4</v>
      </c>
      <c r="C28" s="87" t="s">
        <v>111</v>
      </c>
      <c r="D28" s="87" t="s">
        <v>163</v>
      </c>
      <c r="E28" s="96">
        <v>300000</v>
      </c>
      <c r="F28" s="88">
        <v>4</v>
      </c>
      <c r="G28" s="88">
        <v>2</v>
      </c>
      <c r="H28" s="19">
        <v>130004</v>
      </c>
      <c r="I28" s="19">
        <v>78500</v>
      </c>
      <c r="J28" s="89">
        <f t="shared" si="0"/>
        <v>60.382757453616811</v>
      </c>
    </row>
    <row r="29" spans="1:18" ht="12.75" customHeight="1">
      <c r="A29" s="86" t="s">
        <v>5</v>
      </c>
      <c r="B29" s="87" t="s">
        <v>7</v>
      </c>
      <c r="C29" s="87" t="s">
        <v>97</v>
      </c>
      <c r="D29" s="87" t="s">
        <v>142</v>
      </c>
      <c r="E29" s="96">
        <v>167450</v>
      </c>
      <c r="F29" s="88">
        <v>3</v>
      </c>
      <c r="G29" s="88">
        <v>2</v>
      </c>
      <c r="H29" s="19">
        <v>69000</v>
      </c>
      <c r="I29" s="19">
        <v>60000</v>
      </c>
      <c r="J29" s="89">
        <f t="shared" si="0"/>
        <v>86.956521739130437</v>
      </c>
    </row>
    <row r="30" spans="1:18" s="90" customFormat="1" ht="12.75" customHeight="1">
      <c r="A30" s="86" t="s">
        <v>5</v>
      </c>
      <c r="B30" s="87" t="s">
        <v>4</v>
      </c>
      <c r="C30" s="87" t="s">
        <v>310</v>
      </c>
      <c r="D30" s="87" t="s">
        <v>328</v>
      </c>
      <c r="E30" s="96">
        <v>420278</v>
      </c>
      <c r="F30" s="88">
        <v>11</v>
      </c>
      <c r="G30" s="88">
        <v>7</v>
      </c>
      <c r="H30" s="19">
        <v>209950</v>
      </c>
      <c r="I30" s="19">
        <v>127500</v>
      </c>
      <c r="J30" s="89">
        <f t="shared" si="0"/>
        <v>60.728744939271252</v>
      </c>
      <c r="K30" s="83"/>
      <c r="L30" s="83"/>
      <c r="M30" s="83"/>
      <c r="N30" s="83"/>
      <c r="O30" s="83"/>
      <c r="P30" s="83"/>
      <c r="Q30" s="83"/>
      <c r="R30" s="83"/>
    </row>
    <row r="31" spans="1:18" ht="12.75" customHeight="1">
      <c r="A31" s="86" t="s">
        <v>5</v>
      </c>
      <c r="B31" s="87" t="s">
        <v>7</v>
      </c>
      <c r="C31" s="87" t="s">
        <v>98</v>
      </c>
      <c r="D31" s="87" t="s">
        <v>143</v>
      </c>
      <c r="E31" s="96">
        <v>140000</v>
      </c>
      <c r="F31" s="88">
        <v>2</v>
      </c>
      <c r="G31" s="88">
        <v>1</v>
      </c>
      <c r="H31" s="19">
        <v>37000</v>
      </c>
      <c r="I31" s="19">
        <v>27000</v>
      </c>
      <c r="J31" s="89">
        <f t="shared" si="0"/>
        <v>72.972972972972968</v>
      </c>
    </row>
    <row r="32" spans="1:18" ht="12.75" customHeight="1">
      <c r="A32" s="86" t="s">
        <v>5</v>
      </c>
      <c r="B32" s="87" t="s">
        <v>7</v>
      </c>
      <c r="C32" s="87" t="s">
        <v>105</v>
      </c>
      <c r="D32" s="87" t="s">
        <v>155</v>
      </c>
      <c r="E32" s="96">
        <v>70125</v>
      </c>
      <c r="F32" s="88">
        <v>3</v>
      </c>
      <c r="G32" s="88">
        <v>2</v>
      </c>
      <c r="H32" s="19">
        <v>30000</v>
      </c>
      <c r="I32" s="19">
        <v>24000</v>
      </c>
      <c r="J32" s="89">
        <f t="shared" si="0"/>
        <v>80</v>
      </c>
    </row>
    <row r="33" spans="1:18" ht="12.75" customHeight="1">
      <c r="A33" s="86" t="s">
        <v>5</v>
      </c>
      <c r="B33" s="87" t="s">
        <v>7</v>
      </c>
      <c r="C33" s="87" t="s">
        <v>115</v>
      </c>
      <c r="D33" s="87" t="s">
        <v>167</v>
      </c>
      <c r="E33" s="96">
        <v>109789</v>
      </c>
      <c r="F33" s="88">
        <v>2</v>
      </c>
      <c r="G33" s="88">
        <v>1</v>
      </c>
      <c r="H33" s="19">
        <v>33600</v>
      </c>
      <c r="I33" s="19">
        <v>25000</v>
      </c>
      <c r="J33" s="89">
        <f t="shared" si="0"/>
        <v>74.404761904761898</v>
      </c>
    </row>
    <row r="34" spans="1:18" ht="12.75" customHeight="1">
      <c r="A34" s="86" t="s">
        <v>5</v>
      </c>
      <c r="B34" s="87" t="s">
        <v>4</v>
      </c>
      <c r="C34" s="87" t="s">
        <v>19</v>
      </c>
      <c r="D34" s="87" t="s">
        <v>332</v>
      </c>
      <c r="E34" s="96">
        <v>220000</v>
      </c>
      <c r="F34" s="88">
        <v>17</v>
      </c>
      <c r="G34" s="88">
        <v>12</v>
      </c>
      <c r="H34" s="19">
        <v>93925</v>
      </c>
      <c r="I34" s="19">
        <v>82500</v>
      </c>
      <c r="J34" s="89">
        <f t="shared" si="0"/>
        <v>87.836039393132822</v>
      </c>
    </row>
    <row r="35" spans="1:18" ht="12.75" customHeight="1">
      <c r="A35" s="86" t="s">
        <v>5</v>
      </c>
      <c r="B35" s="87" t="s">
        <v>7</v>
      </c>
      <c r="C35" s="87" t="s">
        <v>13</v>
      </c>
      <c r="D35" s="87" t="s">
        <v>136</v>
      </c>
      <c r="E35" s="96">
        <v>94149</v>
      </c>
      <c r="F35" s="88">
        <v>2</v>
      </c>
      <c r="G35" s="88">
        <v>1</v>
      </c>
      <c r="H35" s="19">
        <v>44500</v>
      </c>
      <c r="I35" s="19">
        <v>38000</v>
      </c>
      <c r="J35" s="89">
        <f t="shared" si="0"/>
        <v>85.393258426966298</v>
      </c>
    </row>
    <row r="36" spans="1:18" ht="12.75" customHeight="1">
      <c r="A36" s="91" t="s">
        <v>5</v>
      </c>
      <c r="B36" s="87" t="s">
        <v>4</v>
      </c>
      <c r="C36" s="87" t="s">
        <v>318</v>
      </c>
      <c r="D36" s="87" t="s">
        <v>334</v>
      </c>
      <c r="E36" s="96">
        <v>248000</v>
      </c>
      <c r="F36" s="88">
        <v>5</v>
      </c>
      <c r="G36" s="88">
        <v>3</v>
      </c>
      <c r="H36" s="19">
        <v>100000</v>
      </c>
      <c r="I36" s="19">
        <v>70000</v>
      </c>
      <c r="J36" s="89">
        <f t="shared" si="0"/>
        <v>70</v>
      </c>
    </row>
    <row r="37" spans="1:18" ht="12.75" customHeight="1">
      <c r="A37" s="86" t="s">
        <v>5</v>
      </c>
      <c r="B37" s="87" t="s">
        <v>7</v>
      </c>
      <c r="C37" s="87" t="s">
        <v>113</v>
      </c>
      <c r="D37" s="87" t="s">
        <v>165</v>
      </c>
      <c r="E37" s="96">
        <v>71000</v>
      </c>
      <c r="F37" s="88">
        <v>2</v>
      </c>
      <c r="G37" s="88">
        <v>1</v>
      </c>
      <c r="H37" s="19">
        <v>51264</v>
      </c>
      <c r="I37" s="19">
        <v>33000</v>
      </c>
      <c r="J37" s="89">
        <f t="shared" si="0"/>
        <v>64.372659176029956</v>
      </c>
    </row>
    <row r="38" spans="1:18" ht="12.75" customHeight="1">
      <c r="A38" s="91" t="s">
        <v>5</v>
      </c>
      <c r="B38" s="87" t="s">
        <v>7</v>
      </c>
      <c r="C38" s="87" t="s">
        <v>126</v>
      </c>
      <c r="D38" s="87" t="s">
        <v>183</v>
      </c>
      <c r="E38" s="96">
        <v>82214</v>
      </c>
      <c r="F38" s="88">
        <v>2</v>
      </c>
      <c r="G38" s="88">
        <v>1</v>
      </c>
      <c r="H38" s="19">
        <v>31000</v>
      </c>
      <c r="I38" s="19">
        <v>20000</v>
      </c>
      <c r="J38" s="89">
        <f t="shared" si="0"/>
        <v>64.516129032258064</v>
      </c>
    </row>
    <row r="39" spans="1:18" ht="12.75" customHeight="1">
      <c r="A39" s="86" t="s">
        <v>5</v>
      </c>
      <c r="B39" s="87" t="s">
        <v>4</v>
      </c>
      <c r="C39" s="87" t="s">
        <v>11</v>
      </c>
      <c r="D39" s="87" t="s">
        <v>150</v>
      </c>
      <c r="E39" s="96">
        <v>280000</v>
      </c>
      <c r="F39" s="88">
        <v>3</v>
      </c>
      <c r="G39" s="88">
        <v>2</v>
      </c>
      <c r="H39" s="19">
        <v>70000</v>
      </c>
      <c r="I39" s="19">
        <v>42000</v>
      </c>
      <c r="J39" s="89">
        <f t="shared" si="0"/>
        <v>60</v>
      </c>
    </row>
    <row r="40" spans="1:18" ht="12.75" customHeight="1">
      <c r="A40" s="86" t="s">
        <v>5</v>
      </c>
      <c r="B40" s="87" t="s">
        <v>4</v>
      </c>
      <c r="C40" s="87" t="s">
        <v>309</v>
      </c>
      <c r="D40" s="87" t="s">
        <v>327</v>
      </c>
      <c r="E40" s="96">
        <v>200006</v>
      </c>
      <c r="F40" s="88">
        <v>7</v>
      </c>
      <c r="G40" s="88">
        <v>5</v>
      </c>
      <c r="H40" s="19">
        <v>32000</v>
      </c>
      <c r="I40" s="19">
        <v>20000</v>
      </c>
      <c r="J40" s="89">
        <f t="shared" si="0"/>
        <v>62.5</v>
      </c>
    </row>
    <row r="41" spans="1:18" ht="12.75" customHeight="1">
      <c r="A41" s="86" t="s">
        <v>5</v>
      </c>
      <c r="B41" s="87" t="s">
        <v>4</v>
      </c>
      <c r="C41" s="87" t="s">
        <v>9</v>
      </c>
      <c r="D41" s="87" t="s">
        <v>325</v>
      </c>
      <c r="E41" s="96">
        <v>336555</v>
      </c>
      <c r="F41" s="88">
        <v>8</v>
      </c>
      <c r="G41" s="88">
        <v>5</v>
      </c>
      <c r="H41" s="19">
        <v>125000</v>
      </c>
      <c r="I41" s="19">
        <v>75000</v>
      </c>
      <c r="J41" s="89">
        <f t="shared" si="0"/>
        <v>60</v>
      </c>
    </row>
    <row r="42" spans="1:18" ht="12.75" customHeight="1">
      <c r="A42" s="86" t="s">
        <v>5</v>
      </c>
      <c r="B42" s="87" t="s">
        <v>4</v>
      </c>
      <c r="C42" s="87" t="s">
        <v>307</v>
      </c>
      <c r="D42" s="87" t="s">
        <v>324</v>
      </c>
      <c r="E42" s="96">
        <v>173956</v>
      </c>
      <c r="F42" s="88">
        <v>3</v>
      </c>
      <c r="G42" s="88">
        <v>2</v>
      </c>
      <c r="H42" s="19">
        <v>50600</v>
      </c>
      <c r="I42" s="19">
        <v>30600</v>
      </c>
      <c r="J42" s="89">
        <f t="shared" si="0"/>
        <v>60.474308300395258</v>
      </c>
    </row>
    <row r="43" spans="1:18" ht="12.75" customHeight="1">
      <c r="A43" s="91" t="s">
        <v>5</v>
      </c>
      <c r="B43" s="87" t="s">
        <v>7</v>
      </c>
      <c r="C43" s="87" t="s">
        <v>319</v>
      </c>
      <c r="D43" s="87" t="s">
        <v>182</v>
      </c>
      <c r="E43" s="96">
        <v>98335</v>
      </c>
      <c r="F43" s="88">
        <v>3</v>
      </c>
      <c r="G43" s="88">
        <v>2</v>
      </c>
      <c r="H43" s="19">
        <v>56000</v>
      </c>
      <c r="I43" s="19">
        <v>44000</v>
      </c>
      <c r="J43" s="89">
        <f t="shared" si="0"/>
        <v>78.571428571428569</v>
      </c>
    </row>
    <row r="44" spans="1:18" ht="12.75" customHeight="1">
      <c r="A44" s="91" t="s">
        <v>5</v>
      </c>
      <c r="B44" s="92" t="s">
        <v>4</v>
      </c>
      <c r="C44" s="93" t="s">
        <v>102</v>
      </c>
      <c r="D44" s="93" t="s">
        <v>148</v>
      </c>
      <c r="E44" s="96">
        <v>498500</v>
      </c>
      <c r="F44" s="95">
        <v>7</v>
      </c>
      <c r="G44" s="95">
        <v>5</v>
      </c>
      <c r="H44" s="96">
        <v>166000</v>
      </c>
      <c r="I44" s="94">
        <v>100000</v>
      </c>
      <c r="J44" s="97">
        <f t="shared" si="0"/>
        <v>60.24096385542169</v>
      </c>
      <c r="K44" s="90"/>
      <c r="L44" s="90"/>
      <c r="M44" s="90"/>
      <c r="N44" s="90"/>
      <c r="O44" s="90"/>
      <c r="P44" s="90"/>
      <c r="Q44" s="90"/>
      <c r="R44" s="90"/>
    </row>
    <row r="45" spans="1:18" ht="12.75" customHeight="1">
      <c r="A45" s="86" t="s">
        <v>5</v>
      </c>
      <c r="B45" s="87" t="s">
        <v>7</v>
      </c>
      <c r="C45" s="87" t="s">
        <v>12</v>
      </c>
      <c r="D45" s="87" t="s">
        <v>157</v>
      </c>
      <c r="E45" s="96">
        <v>100000</v>
      </c>
      <c r="F45" s="88">
        <v>3</v>
      </c>
      <c r="G45" s="88">
        <v>2</v>
      </c>
      <c r="H45" s="19">
        <v>57000</v>
      </c>
      <c r="I45" s="19">
        <v>45000</v>
      </c>
      <c r="J45" s="89">
        <f t="shared" si="0"/>
        <v>78.94736842105263</v>
      </c>
    </row>
    <row r="46" spans="1:18" ht="12.75" customHeight="1">
      <c r="A46" s="86" t="s">
        <v>5</v>
      </c>
      <c r="B46" s="87" t="s">
        <v>7</v>
      </c>
      <c r="C46" s="87" t="s">
        <v>112</v>
      </c>
      <c r="D46" s="87" t="s">
        <v>164</v>
      </c>
      <c r="E46" s="96">
        <v>144000</v>
      </c>
      <c r="F46" s="88">
        <v>2</v>
      </c>
      <c r="G46" s="88">
        <v>1</v>
      </c>
      <c r="H46" s="19">
        <v>77000</v>
      </c>
      <c r="I46" s="19">
        <v>60000</v>
      </c>
      <c r="J46" s="89">
        <f t="shared" si="0"/>
        <v>77.922077922077918</v>
      </c>
    </row>
    <row r="47" spans="1:18" ht="12.75" customHeight="1">
      <c r="A47" s="91" t="s">
        <v>5</v>
      </c>
      <c r="B47" s="87" t="s">
        <v>7</v>
      </c>
      <c r="C47" s="87" t="s">
        <v>125</v>
      </c>
      <c r="D47" s="87" t="s">
        <v>181</v>
      </c>
      <c r="E47" s="96">
        <v>100000</v>
      </c>
      <c r="F47" s="88">
        <v>3</v>
      </c>
      <c r="G47" s="88">
        <v>2</v>
      </c>
      <c r="H47" s="19">
        <v>60442</v>
      </c>
      <c r="I47" s="19">
        <v>47000</v>
      </c>
      <c r="J47" s="89">
        <f t="shared" si="0"/>
        <v>77.760497667185064</v>
      </c>
    </row>
    <row r="48" spans="1:18" ht="12.75" customHeight="1">
      <c r="A48" s="91" t="s">
        <v>5</v>
      </c>
      <c r="B48" s="87" t="s">
        <v>7</v>
      </c>
      <c r="C48" s="87" t="s">
        <v>128</v>
      </c>
      <c r="D48" s="87" t="s">
        <v>185</v>
      </c>
      <c r="E48" s="96">
        <v>140231</v>
      </c>
      <c r="F48" s="88">
        <v>3</v>
      </c>
      <c r="G48" s="88">
        <v>2</v>
      </c>
      <c r="H48" s="19">
        <v>75000</v>
      </c>
      <c r="I48" s="19">
        <v>60000</v>
      </c>
      <c r="J48" s="89">
        <f t="shared" si="0"/>
        <v>80</v>
      </c>
    </row>
    <row r="49" spans="1:10" ht="12.75" customHeight="1">
      <c r="A49" s="86" t="s">
        <v>5</v>
      </c>
      <c r="B49" s="87" t="s">
        <v>4</v>
      </c>
      <c r="C49" s="87" t="s">
        <v>16</v>
      </c>
      <c r="D49" s="87" t="s">
        <v>145</v>
      </c>
      <c r="E49" s="96">
        <v>284553</v>
      </c>
      <c r="F49" s="88">
        <v>2</v>
      </c>
      <c r="G49" s="88">
        <v>1</v>
      </c>
      <c r="H49" s="19">
        <v>100000</v>
      </c>
      <c r="I49" s="19">
        <v>60000</v>
      </c>
      <c r="J49" s="89">
        <f t="shared" si="0"/>
        <v>60</v>
      </c>
    </row>
    <row r="50" spans="1:10" ht="12.75" customHeight="1">
      <c r="A50" s="86" t="s">
        <v>5</v>
      </c>
      <c r="B50" s="87" t="s">
        <v>4</v>
      </c>
      <c r="C50" s="87" t="s">
        <v>14</v>
      </c>
      <c r="D50" s="87" t="s">
        <v>170</v>
      </c>
      <c r="E50" s="96">
        <v>438500</v>
      </c>
      <c r="F50" s="88">
        <v>3</v>
      </c>
      <c r="G50" s="88">
        <v>2</v>
      </c>
      <c r="H50" s="19">
        <v>76884</v>
      </c>
      <c r="I50" s="19">
        <v>50000</v>
      </c>
      <c r="J50" s="89">
        <f t="shared" si="0"/>
        <v>65.033036782685599</v>
      </c>
    </row>
    <row r="51" spans="1:10" ht="12.75" customHeight="1">
      <c r="A51" s="91" t="s">
        <v>5</v>
      </c>
      <c r="B51" s="87" t="s">
        <v>7</v>
      </c>
      <c r="C51" s="87" t="s">
        <v>127</v>
      </c>
      <c r="D51" s="87" t="s">
        <v>184</v>
      </c>
      <c r="E51" s="96">
        <v>71363</v>
      </c>
      <c r="F51" s="88">
        <v>3</v>
      </c>
      <c r="G51" s="88">
        <v>2</v>
      </c>
      <c r="H51" s="19">
        <v>7526</v>
      </c>
      <c r="I51" s="19">
        <v>6000</v>
      </c>
      <c r="J51" s="89">
        <f t="shared" si="0"/>
        <v>79.723624767472757</v>
      </c>
    </row>
    <row r="52" spans="1:10" ht="12.75" customHeight="1">
      <c r="A52" s="86" t="s">
        <v>5</v>
      </c>
      <c r="B52" s="87" t="s">
        <v>7</v>
      </c>
      <c r="C52" s="87" t="s">
        <v>117</v>
      </c>
      <c r="D52" s="87" t="s">
        <v>169</v>
      </c>
      <c r="E52" s="96">
        <v>66525</v>
      </c>
      <c r="F52" s="88">
        <v>3</v>
      </c>
      <c r="G52" s="88">
        <v>2</v>
      </c>
      <c r="H52" s="19">
        <v>35000</v>
      </c>
      <c r="I52" s="19">
        <v>28000</v>
      </c>
      <c r="J52" s="89">
        <f t="shared" si="0"/>
        <v>80</v>
      </c>
    </row>
    <row r="53" spans="1:10" ht="12.75" customHeight="1">
      <c r="A53" s="86" t="s">
        <v>5</v>
      </c>
      <c r="B53" s="87" t="s">
        <v>7</v>
      </c>
      <c r="C53" s="87" t="s">
        <v>90</v>
      </c>
      <c r="D53" s="87" t="s">
        <v>133</v>
      </c>
      <c r="E53" s="96">
        <v>160104</v>
      </c>
      <c r="F53" s="88">
        <v>2</v>
      </c>
      <c r="G53" s="88">
        <v>1</v>
      </c>
      <c r="H53" s="19">
        <v>55600</v>
      </c>
      <c r="I53" s="19">
        <v>33600</v>
      </c>
      <c r="J53" s="89">
        <f t="shared" si="0"/>
        <v>60.431654676258994</v>
      </c>
    </row>
    <row r="54" spans="1:10" ht="12.75" customHeight="1">
      <c r="A54" s="91" t="s">
        <v>5</v>
      </c>
      <c r="B54" s="87" t="s">
        <v>4</v>
      </c>
      <c r="C54" s="87" t="s">
        <v>320</v>
      </c>
      <c r="D54" s="87" t="s">
        <v>335</v>
      </c>
      <c r="E54" s="96">
        <v>130000</v>
      </c>
      <c r="F54" s="88">
        <v>6</v>
      </c>
      <c r="G54" s="88">
        <v>4</v>
      </c>
      <c r="H54" s="19">
        <v>60970</v>
      </c>
      <c r="I54" s="19">
        <v>42210</v>
      </c>
      <c r="J54" s="89">
        <f t="shared" si="0"/>
        <v>69.230769230769226</v>
      </c>
    </row>
    <row r="55" spans="1:10" ht="12.75" customHeight="1">
      <c r="A55" s="86" t="s">
        <v>5</v>
      </c>
      <c r="B55" s="87" t="s">
        <v>7</v>
      </c>
      <c r="C55" s="87" t="s">
        <v>8</v>
      </c>
      <c r="D55" s="87" t="s">
        <v>180</v>
      </c>
      <c r="E55" s="96">
        <v>40233</v>
      </c>
      <c r="F55" s="88">
        <v>1</v>
      </c>
      <c r="G55" s="88">
        <v>1</v>
      </c>
      <c r="H55" s="19">
        <v>23000</v>
      </c>
      <c r="I55" s="19">
        <v>23000</v>
      </c>
      <c r="J55" s="89">
        <f t="shared" si="0"/>
        <v>100</v>
      </c>
    </row>
    <row r="56" spans="1:10" ht="12.75" customHeight="1">
      <c r="A56" s="86" t="s">
        <v>5</v>
      </c>
      <c r="B56" s="87" t="s">
        <v>4</v>
      </c>
      <c r="C56" s="87" t="s">
        <v>308</v>
      </c>
      <c r="D56" s="87" t="s">
        <v>326</v>
      </c>
      <c r="E56" s="96">
        <v>183513</v>
      </c>
      <c r="F56" s="88">
        <v>4</v>
      </c>
      <c r="G56" s="88">
        <v>3</v>
      </c>
      <c r="H56" s="19">
        <v>67500</v>
      </c>
      <c r="I56" s="19">
        <v>40500</v>
      </c>
      <c r="J56" s="89">
        <f t="shared" si="0"/>
        <v>60</v>
      </c>
    </row>
    <row r="57" spans="1:10" ht="12.75" customHeight="1">
      <c r="A57" s="86" t="s">
        <v>5</v>
      </c>
      <c r="B57" s="87" t="s">
        <v>4</v>
      </c>
      <c r="C57" s="93" t="s">
        <v>306</v>
      </c>
      <c r="D57" s="92" t="s">
        <v>323</v>
      </c>
      <c r="E57" s="96">
        <v>200000</v>
      </c>
      <c r="F57" s="88">
        <v>8</v>
      </c>
      <c r="G57" s="88">
        <v>6</v>
      </c>
      <c r="H57" s="19">
        <v>10000</v>
      </c>
      <c r="I57" s="94">
        <v>6000</v>
      </c>
      <c r="J57" s="89">
        <f t="shared" si="0"/>
        <v>60</v>
      </c>
    </row>
    <row r="58" spans="1:10" ht="12.75" customHeight="1">
      <c r="A58" s="91" t="s">
        <v>5</v>
      </c>
      <c r="B58" s="87" t="s">
        <v>7</v>
      </c>
      <c r="C58" s="87" t="s">
        <v>123</v>
      </c>
      <c r="D58" s="87" t="s">
        <v>178</v>
      </c>
      <c r="E58" s="96">
        <v>151929</v>
      </c>
      <c r="F58" s="88">
        <v>2</v>
      </c>
      <c r="G58" s="88">
        <v>1</v>
      </c>
      <c r="H58" s="19">
        <v>16080</v>
      </c>
      <c r="I58" s="19">
        <v>12000</v>
      </c>
      <c r="J58" s="89">
        <f t="shared" si="0"/>
        <v>74.626865671641795</v>
      </c>
    </row>
    <row r="59" spans="1:10" ht="12.75" customHeight="1">
      <c r="A59" s="86" t="s">
        <v>5</v>
      </c>
      <c r="B59" s="87" t="s">
        <v>7</v>
      </c>
      <c r="C59" s="87" t="s">
        <v>15</v>
      </c>
      <c r="D59" s="87" t="s">
        <v>173</v>
      </c>
      <c r="E59" s="96">
        <v>100000</v>
      </c>
      <c r="F59" s="88">
        <v>3</v>
      </c>
      <c r="G59" s="88">
        <v>2</v>
      </c>
      <c r="H59" s="19">
        <v>60000</v>
      </c>
      <c r="I59" s="19">
        <v>50000</v>
      </c>
      <c r="J59" s="89">
        <f t="shared" si="0"/>
        <v>83.333333333333329</v>
      </c>
    </row>
    <row r="60" spans="1:10" ht="12.75" customHeight="1">
      <c r="A60" s="86" t="s">
        <v>5</v>
      </c>
      <c r="B60" s="87" t="s">
        <v>4</v>
      </c>
      <c r="C60" s="87" t="s">
        <v>314</v>
      </c>
      <c r="D60" s="87" t="s">
        <v>151</v>
      </c>
      <c r="E60" s="96">
        <v>221138</v>
      </c>
      <c r="F60" s="88">
        <v>2</v>
      </c>
      <c r="G60" s="88">
        <v>1</v>
      </c>
      <c r="H60" s="19">
        <v>64000</v>
      </c>
      <c r="I60" s="19">
        <v>39000</v>
      </c>
      <c r="J60" s="89">
        <f t="shared" si="0"/>
        <v>60.9375</v>
      </c>
    </row>
    <row r="61" spans="1:10" ht="12.75" customHeight="1">
      <c r="A61" s="86" t="s">
        <v>5</v>
      </c>
      <c r="B61" s="87" t="s">
        <v>7</v>
      </c>
      <c r="C61" s="87" t="s">
        <v>120</v>
      </c>
      <c r="D61" s="87" t="s">
        <v>174</v>
      </c>
      <c r="E61" s="96">
        <v>100000</v>
      </c>
      <c r="F61" s="88">
        <v>2</v>
      </c>
      <c r="G61" s="88">
        <v>2</v>
      </c>
      <c r="H61" s="19">
        <v>33952</v>
      </c>
      <c r="I61" s="19">
        <v>33952</v>
      </c>
      <c r="J61" s="89">
        <f t="shared" si="0"/>
        <v>100</v>
      </c>
    </row>
    <row r="62" spans="1:10" ht="12.75" customHeight="1">
      <c r="A62" s="86" t="s">
        <v>5</v>
      </c>
      <c r="B62" s="87" t="s">
        <v>4</v>
      </c>
      <c r="C62" s="87" t="s">
        <v>89</v>
      </c>
      <c r="D62" s="87" t="s">
        <v>131</v>
      </c>
      <c r="E62" s="96">
        <v>303800</v>
      </c>
      <c r="F62" s="88">
        <v>3</v>
      </c>
      <c r="G62" s="88">
        <v>2</v>
      </c>
      <c r="H62" s="19">
        <v>154600</v>
      </c>
      <c r="I62" s="19">
        <v>100600</v>
      </c>
      <c r="J62" s="89">
        <f t="shared" si="0"/>
        <v>65.07115135834411</v>
      </c>
    </row>
    <row r="63" spans="1:10" ht="11.25" customHeight="1">
      <c r="A63" s="86" t="s">
        <v>5</v>
      </c>
      <c r="B63" s="87" t="s">
        <v>7</v>
      </c>
      <c r="C63" s="87" t="s">
        <v>103</v>
      </c>
      <c r="D63" s="87" t="s">
        <v>153</v>
      </c>
      <c r="E63" s="96">
        <v>110000</v>
      </c>
      <c r="F63" s="88">
        <v>3</v>
      </c>
      <c r="G63" s="88">
        <v>2</v>
      </c>
      <c r="H63" s="19">
        <v>79000</v>
      </c>
      <c r="I63" s="19">
        <v>60000</v>
      </c>
      <c r="J63" s="89">
        <f t="shared" si="0"/>
        <v>75.949367088607602</v>
      </c>
    </row>
    <row r="64" spans="1:10" ht="12.75" customHeight="1">
      <c r="A64" s="86" t="s">
        <v>5</v>
      </c>
      <c r="B64" s="87" t="s">
        <v>7</v>
      </c>
      <c r="C64" s="87" t="s">
        <v>96</v>
      </c>
      <c r="D64" s="87" t="s">
        <v>141</v>
      </c>
      <c r="E64" s="96">
        <v>142000</v>
      </c>
      <c r="F64" s="88">
        <v>2</v>
      </c>
      <c r="G64" s="88">
        <v>1</v>
      </c>
      <c r="H64" s="19">
        <v>45227</v>
      </c>
      <c r="I64" s="19">
        <v>37227</v>
      </c>
      <c r="J64" s="89">
        <f t="shared" si="0"/>
        <v>82.311451124328386</v>
      </c>
    </row>
    <row r="65" spans="1:10" ht="12.75" customHeight="1">
      <c r="A65" s="86" t="s">
        <v>5</v>
      </c>
      <c r="B65" s="87" t="s">
        <v>4</v>
      </c>
      <c r="C65" s="87" t="s">
        <v>18</v>
      </c>
      <c r="D65" s="87" t="s">
        <v>321</v>
      </c>
      <c r="E65" s="96">
        <v>343757</v>
      </c>
      <c r="F65" s="88">
        <v>7</v>
      </c>
      <c r="G65" s="88">
        <v>4</v>
      </c>
      <c r="H65" s="19">
        <v>211000</v>
      </c>
      <c r="I65" s="19">
        <v>127000</v>
      </c>
      <c r="J65" s="89">
        <f t="shared" si="0"/>
        <v>60.189573459715639</v>
      </c>
    </row>
    <row r="66" spans="1:10" ht="12.75" customHeight="1">
      <c r="A66" s="86" t="s">
        <v>5</v>
      </c>
      <c r="B66" s="87" t="s">
        <v>7</v>
      </c>
      <c r="C66" s="87" t="s">
        <v>106</v>
      </c>
      <c r="D66" s="87" t="s">
        <v>156</v>
      </c>
      <c r="E66" s="96">
        <v>94942</v>
      </c>
      <c r="F66" s="88">
        <v>2</v>
      </c>
      <c r="G66" s="88">
        <v>1</v>
      </c>
      <c r="H66" s="19">
        <v>27550</v>
      </c>
      <c r="I66" s="19">
        <v>18050</v>
      </c>
      <c r="J66" s="89">
        <f t="shared" si="0"/>
        <v>65.517241379310349</v>
      </c>
    </row>
    <row r="67" spans="1:10" ht="12.75" customHeight="1">
      <c r="A67" s="86" t="s">
        <v>5</v>
      </c>
      <c r="B67" s="87" t="s">
        <v>7</v>
      </c>
      <c r="C67" s="87" t="s">
        <v>104</v>
      </c>
      <c r="D67" s="87" t="s">
        <v>154</v>
      </c>
      <c r="E67" s="96">
        <v>196000</v>
      </c>
      <c r="F67" s="88">
        <v>2</v>
      </c>
      <c r="G67" s="88">
        <v>2</v>
      </c>
      <c r="H67" s="19">
        <v>70000</v>
      </c>
      <c r="I67" s="19">
        <v>70000</v>
      </c>
      <c r="J67" s="89">
        <f t="shared" ref="J67:J73" si="1">SUM(100*I67/H67)</f>
        <v>100</v>
      </c>
    </row>
    <row r="68" spans="1:10" ht="12.75" customHeight="1">
      <c r="A68" s="86" t="s">
        <v>5</v>
      </c>
      <c r="B68" s="87" t="s">
        <v>4</v>
      </c>
      <c r="C68" s="87" t="s">
        <v>10</v>
      </c>
      <c r="D68" s="87" t="s">
        <v>160</v>
      </c>
      <c r="E68" s="96">
        <v>500000</v>
      </c>
      <c r="F68" s="88">
        <v>6</v>
      </c>
      <c r="G68" s="88">
        <v>3</v>
      </c>
      <c r="H68" s="19">
        <v>150000</v>
      </c>
      <c r="I68" s="19">
        <v>90000</v>
      </c>
      <c r="J68" s="89">
        <f t="shared" si="1"/>
        <v>60</v>
      </c>
    </row>
    <row r="69" spans="1:10" ht="12.75" customHeight="1">
      <c r="A69" s="86" t="s">
        <v>5</v>
      </c>
      <c r="B69" s="87" t="s">
        <v>4</v>
      </c>
      <c r="C69" s="87" t="s">
        <v>116</v>
      </c>
      <c r="D69" s="87" t="s">
        <v>168</v>
      </c>
      <c r="E69" s="96">
        <v>160660</v>
      </c>
      <c r="F69" s="88">
        <v>6</v>
      </c>
      <c r="G69" s="88">
        <v>4</v>
      </c>
      <c r="H69" s="19">
        <v>65000</v>
      </c>
      <c r="I69" s="19">
        <v>39000</v>
      </c>
      <c r="J69" s="89">
        <f t="shared" si="1"/>
        <v>60</v>
      </c>
    </row>
    <row r="70" spans="1:10" ht="12.75" customHeight="1">
      <c r="A70" s="86" t="s">
        <v>5</v>
      </c>
      <c r="B70" s="87" t="s">
        <v>4</v>
      </c>
      <c r="C70" s="87" t="s">
        <v>114</v>
      </c>
      <c r="D70" s="87" t="s">
        <v>166</v>
      </c>
      <c r="E70" s="96">
        <v>260000</v>
      </c>
      <c r="F70" s="88">
        <v>5</v>
      </c>
      <c r="G70" s="88">
        <v>3</v>
      </c>
      <c r="H70" s="19">
        <v>188000</v>
      </c>
      <c r="I70" s="19">
        <v>114000</v>
      </c>
      <c r="J70" s="89">
        <f t="shared" si="1"/>
        <v>60.638297872340424</v>
      </c>
    </row>
    <row r="71" spans="1:10" ht="12.75" customHeight="1">
      <c r="A71" s="86" t="s">
        <v>5</v>
      </c>
      <c r="B71" s="87" t="s">
        <v>4</v>
      </c>
      <c r="C71" s="87" t="s">
        <v>95</v>
      </c>
      <c r="D71" s="87" t="s">
        <v>140</v>
      </c>
      <c r="E71" s="96">
        <v>207697</v>
      </c>
      <c r="F71" s="88">
        <v>6</v>
      </c>
      <c r="G71" s="88">
        <v>3</v>
      </c>
      <c r="H71" s="19">
        <v>122940</v>
      </c>
      <c r="I71" s="19">
        <v>79000</v>
      </c>
      <c r="J71" s="89">
        <f t="shared" si="1"/>
        <v>64.258988124288265</v>
      </c>
    </row>
    <row r="72" spans="1:10" ht="12.75" customHeight="1">
      <c r="A72" s="86" t="s">
        <v>5</v>
      </c>
      <c r="B72" s="87" t="s">
        <v>4</v>
      </c>
      <c r="C72" s="87" t="s">
        <v>6</v>
      </c>
      <c r="D72" s="87" t="s">
        <v>138</v>
      </c>
      <c r="E72" s="96">
        <v>222985</v>
      </c>
      <c r="F72" s="88">
        <v>2</v>
      </c>
      <c r="G72" s="88">
        <v>1</v>
      </c>
      <c r="H72" s="19">
        <v>57000</v>
      </c>
      <c r="I72" s="19">
        <v>36000</v>
      </c>
      <c r="J72" s="89">
        <f t="shared" si="1"/>
        <v>63.157894736842103</v>
      </c>
    </row>
    <row r="73" spans="1:10" ht="12.75" customHeight="1">
      <c r="A73" s="86" t="s">
        <v>5</v>
      </c>
      <c r="B73" s="87" t="s">
        <v>4</v>
      </c>
      <c r="C73" s="87" t="s">
        <v>118</v>
      </c>
      <c r="D73" s="87" t="s">
        <v>171</v>
      </c>
      <c r="E73" s="96">
        <v>200000</v>
      </c>
      <c r="F73" s="88">
        <v>4</v>
      </c>
      <c r="G73" s="88">
        <v>2</v>
      </c>
      <c r="H73" s="19">
        <v>96000</v>
      </c>
      <c r="I73" s="19">
        <v>58000</v>
      </c>
      <c r="J73" s="89">
        <f t="shared" si="1"/>
        <v>60.416666666666664</v>
      </c>
    </row>
    <row r="74" spans="1:10" ht="12.75" customHeight="1">
      <c r="A74" s="98" t="s">
        <v>73</v>
      </c>
      <c r="D74" s="106" t="s">
        <v>81</v>
      </c>
      <c r="E74" s="107">
        <f>SUM(E3:E73)</f>
        <v>13060497.439999999</v>
      </c>
      <c r="H74" s="99">
        <f>SUM(H3:H73)</f>
        <v>5281218.2</v>
      </c>
      <c r="I74" s="99">
        <f>SUM(I3:I73)</f>
        <v>3619588</v>
      </c>
      <c r="J74" s="85"/>
    </row>
    <row r="75" spans="1:10" ht="12.75" customHeight="1">
      <c r="D75" s="105"/>
      <c r="E75" s="107"/>
    </row>
    <row r="76" spans="1:10" ht="12.75" customHeight="1">
      <c r="D76" s="105" t="s">
        <v>72</v>
      </c>
      <c r="E76" s="107">
        <v>550000</v>
      </c>
    </row>
    <row r="77" spans="1:10" ht="12.75" customHeight="1">
      <c r="D77" s="106" t="s">
        <v>82</v>
      </c>
      <c r="E77" s="107">
        <v>176502.56</v>
      </c>
    </row>
    <row r="78" spans="1:10" ht="12.75" customHeight="1">
      <c r="D78" s="105"/>
      <c r="E78" s="107"/>
    </row>
    <row r="79" spans="1:10" ht="12.75" customHeight="1">
      <c r="D79" s="105" t="s">
        <v>83</v>
      </c>
      <c r="E79" s="107">
        <f>SUM(E74:E77)</f>
        <v>13787000</v>
      </c>
    </row>
    <row r="81" spans="1:10" ht="12.75" customHeight="1">
      <c r="A81" s="82" t="s">
        <v>358</v>
      </c>
    </row>
    <row r="82" spans="1:10" s="100" customFormat="1" ht="15">
      <c r="A82" s="93" t="s">
        <v>5</v>
      </c>
      <c r="B82" s="87" t="s">
        <v>4</v>
      </c>
      <c r="C82" s="93" t="s">
        <v>130</v>
      </c>
      <c r="D82" s="93" t="s">
        <v>187</v>
      </c>
      <c r="E82" s="96">
        <v>888480</v>
      </c>
      <c r="F82" s="87">
        <v>44</v>
      </c>
      <c r="G82" s="87">
        <v>26</v>
      </c>
      <c r="H82" s="94">
        <v>469000</v>
      </c>
      <c r="I82" s="94">
        <v>288000</v>
      </c>
      <c r="J82" s="19">
        <f>SUM(100*I82/H82)</f>
        <v>61.407249466950958</v>
      </c>
    </row>
    <row r="83" spans="1:10" ht="12.75" customHeight="1">
      <c r="D83" s="106" t="s">
        <v>359</v>
      </c>
      <c r="E83" s="108">
        <f>SUM(E81:E82)</f>
        <v>888480</v>
      </c>
    </row>
    <row r="84" spans="1:10" ht="12.75" customHeight="1">
      <c r="D84" s="105"/>
      <c r="E84" s="109"/>
    </row>
    <row r="85" spans="1:10" ht="12.75" customHeight="1">
      <c r="D85" s="110" t="s">
        <v>340</v>
      </c>
      <c r="E85" s="108">
        <v>0</v>
      </c>
    </row>
    <row r="86" spans="1:10" ht="12.75" customHeight="1">
      <c r="D86" s="106" t="s">
        <v>82</v>
      </c>
      <c r="E86" s="108">
        <v>0</v>
      </c>
    </row>
    <row r="87" spans="1:10" ht="12.75" customHeight="1">
      <c r="D87" s="105"/>
      <c r="E87" s="109"/>
    </row>
    <row r="88" spans="1:10" ht="12.75" customHeight="1">
      <c r="D88" s="105" t="s">
        <v>360</v>
      </c>
      <c r="E88" s="108">
        <f>SUM(E83:E87)</f>
        <v>888480</v>
      </c>
    </row>
    <row r="89" spans="1:10" ht="12.75" customHeight="1">
      <c r="D89" s="101"/>
      <c r="E89" s="100"/>
    </row>
    <row r="90" spans="1:10" ht="12.75" customHeight="1">
      <c r="D90" s="101"/>
      <c r="E90" s="100"/>
    </row>
    <row r="91" spans="1:10" ht="12.75" customHeight="1">
      <c r="D91" s="106" t="s">
        <v>361</v>
      </c>
      <c r="E91" s="108">
        <f>SUM(E74+E83)</f>
        <v>13948977.439999999</v>
      </c>
    </row>
    <row r="92" spans="1:10" ht="12.75" customHeight="1">
      <c r="D92" s="105"/>
      <c r="E92" s="109"/>
    </row>
    <row r="93" spans="1:10" ht="12.75" customHeight="1">
      <c r="D93" s="110" t="s">
        <v>340</v>
      </c>
      <c r="E93" s="108">
        <f>SUM(E76+E85)</f>
        <v>550000</v>
      </c>
    </row>
    <row r="94" spans="1:10" ht="12.75" customHeight="1">
      <c r="D94" s="106" t="s">
        <v>82</v>
      </c>
      <c r="E94" s="108">
        <f>SUM(E77+E86)</f>
        <v>176502.56</v>
      </c>
    </row>
    <row r="95" spans="1:10" ht="12.75" customHeight="1">
      <c r="D95" s="105"/>
      <c r="E95" s="109"/>
    </row>
    <row r="96" spans="1:10" ht="12.75" customHeight="1">
      <c r="D96" s="105" t="s">
        <v>360</v>
      </c>
      <c r="E96" s="108">
        <f>SUM(E91+E93+E94)</f>
        <v>14675480</v>
      </c>
    </row>
    <row r="97" spans="4:5" ht="12.75" customHeight="1">
      <c r="D97" s="102"/>
      <c r="E97" s="103"/>
    </row>
  </sheetData>
  <autoFilter ref="A2:R74"/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>
      <selection activeCell="H27" sqref="H27"/>
    </sheetView>
  </sheetViews>
  <sheetFormatPr defaultRowHeight="12.75"/>
  <cols>
    <col min="1" max="1" width="15" customWidth="1"/>
    <col min="2" max="2" width="13.5703125" customWidth="1"/>
    <col min="3" max="3" width="12.7109375" bestFit="1" customWidth="1"/>
    <col min="4" max="4" width="13.42578125" customWidth="1"/>
    <col min="5" max="5" width="16" customWidth="1"/>
    <col min="6" max="6" width="14.28515625" customWidth="1"/>
    <col min="8" max="8" width="19.85546875" customWidth="1"/>
    <col min="9" max="9" width="12.7109375" bestFit="1" customWidth="1"/>
    <col min="13" max="13" width="12.7109375" bestFit="1" customWidth="1"/>
    <col min="14" max="14" width="10.5703125" bestFit="1" customWidth="1"/>
  </cols>
  <sheetData>
    <row r="1" spans="1:14" ht="20.25">
      <c r="A1" s="118" t="s">
        <v>362</v>
      </c>
      <c r="B1" s="118"/>
      <c r="C1" s="118"/>
      <c r="D1" s="118"/>
    </row>
    <row r="2" spans="1:14">
      <c r="E2" s="26"/>
    </row>
    <row r="3" spans="1:14" ht="15">
      <c r="A3" s="2"/>
      <c r="B3" s="80" t="s">
        <v>75</v>
      </c>
      <c r="C3" s="80" t="s">
        <v>76</v>
      </c>
      <c r="D3" s="81" t="s">
        <v>74</v>
      </c>
      <c r="E3" s="26"/>
      <c r="F3" s="26"/>
    </row>
    <row r="4" spans="1:14">
      <c r="A4" s="8" t="s">
        <v>45</v>
      </c>
      <c r="B4" s="69">
        <v>19130000</v>
      </c>
      <c r="C4" s="69">
        <v>541000</v>
      </c>
      <c r="D4" s="13">
        <f t="shared" ref="D4:D13" si="0">SUM(B4:C4)</f>
        <v>19671000</v>
      </c>
      <c r="E4" s="7"/>
      <c r="F4" s="7"/>
    </row>
    <row r="5" spans="1:14">
      <c r="A5" s="8" t="s">
        <v>5</v>
      </c>
      <c r="B5" s="69">
        <v>13060497.439999999</v>
      </c>
      <c r="C5" s="69">
        <v>550000</v>
      </c>
      <c r="D5" s="13">
        <f t="shared" si="0"/>
        <v>13610497.439999999</v>
      </c>
      <c r="E5" s="7"/>
      <c r="F5" s="7"/>
      <c r="H5" s="26"/>
      <c r="I5" s="7"/>
      <c r="J5" s="7"/>
      <c r="K5" s="7"/>
    </row>
    <row r="6" spans="1:14">
      <c r="A6" s="8" t="s">
        <v>65</v>
      </c>
      <c r="B6" s="69">
        <v>119000</v>
      </c>
      <c r="C6" s="69">
        <v>0</v>
      </c>
      <c r="D6" s="13">
        <f t="shared" si="0"/>
        <v>119000</v>
      </c>
      <c r="E6" s="7"/>
      <c r="F6" s="7"/>
      <c r="I6" s="7"/>
      <c r="J6" s="7"/>
      <c r="K6" s="7"/>
    </row>
    <row r="7" spans="1:14">
      <c r="A7" s="8" t="s">
        <v>57</v>
      </c>
      <c r="B7" s="70">
        <v>6848000</v>
      </c>
      <c r="C7" s="71">
        <v>359000</v>
      </c>
      <c r="D7" s="13">
        <f t="shared" si="0"/>
        <v>7207000</v>
      </c>
      <c r="E7" s="7"/>
      <c r="F7" s="7"/>
      <c r="I7" s="7"/>
      <c r="J7" s="7"/>
      <c r="K7" s="7"/>
    </row>
    <row r="8" spans="1:14">
      <c r="A8" s="8" t="s">
        <v>64</v>
      </c>
      <c r="B8" s="72">
        <v>1370000</v>
      </c>
      <c r="C8" s="69">
        <v>0</v>
      </c>
      <c r="D8" s="13">
        <f t="shared" si="0"/>
        <v>1370000</v>
      </c>
      <c r="E8" s="7"/>
      <c r="F8" s="7"/>
      <c r="I8" s="7"/>
      <c r="J8" s="7"/>
      <c r="K8" s="7"/>
    </row>
    <row r="9" spans="1:14">
      <c r="A9" s="8" t="s">
        <v>69</v>
      </c>
      <c r="B9" s="69">
        <v>4659916</v>
      </c>
      <c r="C9" s="69">
        <v>215084</v>
      </c>
      <c r="D9" s="13">
        <f t="shared" si="0"/>
        <v>4875000</v>
      </c>
      <c r="E9" s="7"/>
      <c r="F9" s="7"/>
      <c r="I9" s="7"/>
      <c r="J9" s="7"/>
      <c r="K9" s="7"/>
    </row>
    <row r="10" spans="1:14">
      <c r="A10" s="9" t="s">
        <v>21</v>
      </c>
      <c r="B10" s="73">
        <v>22072637</v>
      </c>
      <c r="C10" s="74">
        <v>150000</v>
      </c>
      <c r="D10" s="13">
        <f t="shared" si="0"/>
        <v>22222637</v>
      </c>
      <c r="E10" s="7"/>
      <c r="F10" s="7"/>
      <c r="H10" s="26"/>
      <c r="I10" s="7"/>
      <c r="J10" s="7"/>
      <c r="K10" s="7"/>
    </row>
    <row r="11" spans="1:14">
      <c r="A11" s="8" t="s">
        <v>77</v>
      </c>
      <c r="B11" s="72">
        <v>328697</v>
      </c>
      <c r="C11" s="69">
        <v>20303</v>
      </c>
      <c r="D11" s="19">
        <f t="shared" si="0"/>
        <v>349000</v>
      </c>
      <c r="E11" s="7"/>
      <c r="F11" s="7"/>
      <c r="I11" s="7"/>
      <c r="J11" s="7"/>
      <c r="K11" s="7"/>
      <c r="N11" s="14"/>
    </row>
    <row r="12" spans="1:14">
      <c r="A12" s="8" t="s">
        <v>354</v>
      </c>
      <c r="B12" s="72">
        <v>6285583</v>
      </c>
      <c r="C12" s="69">
        <v>0</v>
      </c>
      <c r="D12" s="19">
        <f t="shared" si="0"/>
        <v>6285583</v>
      </c>
      <c r="E12" s="7"/>
      <c r="F12" s="7"/>
      <c r="I12" s="7"/>
      <c r="J12" s="7"/>
      <c r="K12" s="7"/>
      <c r="N12" s="14"/>
    </row>
    <row r="13" spans="1:14" ht="15">
      <c r="A13" s="10" t="s">
        <v>78</v>
      </c>
      <c r="B13" s="75">
        <f>SUM(B4:B12)</f>
        <v>73874330.439999998</v>
      </c>
      <c r="C13" s="75">
        <f>SUM(C4:C12)</f>
        <v>1835387</v>
      </c>
      <c r="D13" s="68">
        <f t="shared" si="0"/>
        <v>75709717.439999998</v>
      </c>
      <c r="E13" s="7"/>
      <c r="F13" s="7"/>
      <c r="I13" s="7"/>
      <c r="J13" s="7"/>
      <c r="K13" s="7"/>
    </row>
    <row r="14" spans="1:14" ht="15">
      <c r="A14" s="12" t="s">
        <v>79</v>
      </c>
      <c r="B14" s="11"/>
      <c r="C14" s="11"/>
      <c r="D14" s="68">
        <v>1187282.56</v>
      </c>
      <c r="E14" s="26"/>
      <c r="F14" s="7"/>
      <c r="I14" s="7"/>
      <c r="J14" s="79"/>
      <c r="K14" s="7"/>
    </row>
    <row r="15" spans="1:14" ht="15">
      <c r="A15" s="11" t="s">
        <v>80</v>
      </c>
      <c r="B15" s="11"/>
      <c r="C15" s="11"/>
      <c r="D15" s="68">
        <f>SUM(D13:D14)</f>
        <v>76897000</v>
      </c>
      <c r="H15" s="26"/>
      <c r="I15" s="7"/>
      <c r="J15" s="7"/>
      <c r="K15" s="7"/>
    </row>
    <row r="16" spans="1:14">
      <c r="I16" s="7"/>
      <c r="J16" s="7"/>
      <c r="K16" s="7"/>
    </row>
    <row r="17" spans="1:13">
      <c r="I17" s="7"/>
      <c r="J17" s="7"/>
      <c r="K17" s="7"/>
    </row>
    <row r="18" spans="1:13">
      <c r="I18" s="7"/>
      <c r="J18" s="7"/>
      <c r="K18" s="7"/>
    </row>
    <row r="19" spans="1:13" ht="45" customHeight="1">
      <c r="A19" s="119" t="s">
        <v>363</v>
      </c>
      <c r="B19" s="119"/>
      <c r="C19" s="119"/>
      <c r="D19" s="119"/>
    </row>
    <row r="20" spans="1:13">
      <c r="H20" s="26"/>
      <c r="I20" s="7"/>
      <c r="J20" s="7"/>
      <c r="K20" s="7"/>
    </row>
    <row r="21" spans="1:13" ht="15">
      <c r="A21" s="2"/>
      <c r="B21" s="80" t="s">
        <v>75</v>
      </c>
      <c r="C21" s="80" t="s">
        <v>76</v>
      </c>
      <c r="D21" s="81" t="s">
        <v>74</v>
      </c>
      <c r="H21" s="26"/>
      <c r="I21" s="7"/>
      <c r="J21" s="7"/>
      <c r="K21" s="7"/>
    </row>
    <row r="22" spans="1:13">
      <c r="A22" s="8" t="s">
        <v>45</v>
      </c>
      <c r="B22" s="69">
        <v>21129500</v>
      </c>
      <c r="C22" s="69">
        <v>541000</v>
      </c>
      <c r="D22" s="13">
        <f t="shared" ref="D22:D30" si="1">SUM(B22:C22)</f>
        <v>21670500</v>
      </c>
      <c r="E22" s="7"/>
      <c r="F22" s="7"/>
      <c r="I22" s="7"/>
      <c r="J22" s="7"/>
      <c r="K22" s="7"/>
    </row>
    <row r="23" spans="1:13">
      <c r="A23" s="8" t="s">
        <v>5</v>
      </c>
      <c r="B23" s="69">
        <v>13948977.439999999</v>
      </c>
      <c r="C23" s="69">
        <v>550000</v>
      </c>
      <c r="D23" s="13">
        <f t="shared" si="1"/>
        <v>14498977.439999999</v>
      </c>
      <c r="E23" s="7"/>
      <c r="F23" s="7"/>
      <c r="I23" s="7"/>
      <c r="J23" s="7"/>
      <c r="K23" s="7"/>
    </row>
    <row r="24" spans="1:13">
      <c r="A24" s="8" t="s">
        <v>65</v>
      </c>
      <c r="B24" s="69">
        <v>119000</v>
      </c>
      <c r="C24" s="69">
        <v>0</v>
      </c>
      <c r="D24" s="13">
        <f t="shared" si="1"/>
        <v>119000</v>
      </c>
      <c r="E24" s="7"/>
      <c r="F24" s="7"/>
      <c r="I24" s="7"/>
      <c r="J24" s="7"/>
      <c r="K24" s="7"/>
    </row>
    <row r="25" spans="1:13">
      <c r="A25" s="8" t="s">
        <v>57</v>
      </c>
      <c r="B25" s="70">
        <v>8720300</v>
      </c>
      <c r="C25" s="71">
        <v>359000</v>
      </c>
      <c r="D25" s="13">
        <f t="shared" si="1"/>
        <v>9079300</v>
      </c>
      <c r="E25" s="7"/>
      <c r="F25" s="7"/>
      <c r="I25" s="7"/>
      <c r="J25" s="7"/>
      <c r="K25" s="7"/>
    </row>
    <row r="26" spans="1:13">
      <c r="A26" s="8" t="s">
        <v>64</v>
      </c>
      <c r="B26" s="72">
        <v>1370000</v>
      </c>
      <c r="C26" s="69">
        <v>0</v>
      </c>
      <c r="D26" s="13">
        <f t="shared" si="1"/>
        <v>1370000</v>
      </c>
      <c r="E26" s="7"/>
      <c r="F26" s="7"/>
      <c r="I26" s="7"/>
      <c r="J26" s="7"/>
      <c r="K26" s="7"/>
      <c r="M26" s="7"/>
    </row>
    <row r="27" spans="1:13">
      <c r="A27" s="8" t="s">
        <v>69</v>
      </c>
      <c r="B27" s="69">
        <v>4659916</v>
      </c>
      <c r="C27" s="69">
        <v>215084</v>
      </c>
      <c r="D27" s="13">
        <f t="shared" si="1"/>
        <v>4875000</v>
      </c>
      <c r="E27" s="7"/>
      <c r="F27" s="7"/>
      <c r="I27" s="7"/>
      <c r="J27" s="7"/>
      <c r="K27" s="7"/>
      <c r="M27" s="7"/>
    </row>
    <row r="28" spans="1:13">
      <c r="A28" s="9" t="s">
        <v>21</v>
      </c>
      <c r="B28" s="73">
        <v>23597940</v>
      </c>
      <c r="C28" s="74">
        <v>150000</v>
      </c>
      <c r="D28" s="13">
        <f t="shared" si="1"/>
        <v>23747940</v>
      </c>
      <c r="E28" s="7"/>
      <c r="F28" s="7"/>
      <c r="I28" s="7"/>
      <c r="J28" s="7"/>
      <c r="K28" s="7"/>
      <c r="M28" s="7"/>
    </row>
    <row r="29" spans="1:13">
      <c r="A29" s="8" t="s">
        <v>77</v>
      </c>
      <c r="B29" s="72">
        <v>328697</v>
      </c>
      <c r="C29" s="69">
        <v>20303</v>
      </c>
      <c r="D29" s="19">
        <f t="shared" si="1"/>
        <v>349000</v>
      </c>
      <c r="E29" s="7"/>
      <c r="F29" s="7"/>
      <c r="I29" s="7"/>
      <c r="J29" s="7"/>
      <c r="K29" s="7"/>
    </row>
    <row r="30" spans="1:13" ht="15">
      <c r="A30" s="10" t="s">
        <v>78</v>
      </c>
      <c r="B30" s="75">
        <f>SUM(B22:B29)</f>
        <v>73874330.439999998</v>
      </c>
      <c r="C30" s="75">
        <f>SUM(C22:C29)</f>
        <v>1835387</v>
      </c>
      <c r="D30" s="68">
        <f t="shared" si="1"/>
        <v>75709717.439999998</v>
      </c>
      <c r="E30" s="7"/>
      <c r="F30" s="7"/>
      <c r="I30" s="7"/>
      <c r="J30" s="7"/>
      <c r="K30" s="7"/>
    </row>
    <row r="31" spans="1:13" ht="15">
      <c r="A31" s="12" t="s">
        <v>79</v>
      </c>
      <c r="B31" s="11"/>
      <c r="C31" s="11"/>
      <c r="D31" s="68">
        <v>1187282.56</v>
      </c>
      <c r="E31" s="79"/>
      <c r="F31" s="7"/>
      <c r="I31" s="7"/>
      <c r="J31" s="7"/>
      <c r="K31" s="7"/>
    </row>
    <row r="32" spans="1:13" ht="15">
      <c r="A32" s="11" t="s">
        <v>80</v>
      </c>
      <c r="B32" s="11"/>
      <c r="C32" s="11"/>
      <c r="D32" s="68">
        <f>SUM(D30:D31)</f>
        <v>76897000</v>
      </c>
      <c r="E32" s="26"/>
      <c r="F32" s="7"/>
      <c r="I32" s="7"/>
      <c r="J32" s="7"/>
      <c r="K32" s="7"/>
    </row>
    <row r="36" spans="1:13" ht="45" customHeight="1">
      <c r="A36" s="119" t="s">
        <v>364</v>
      </c>
      <c r="B36" s="119"/>
      <c r="C36" s="119"/>
      <c r="D36" s="119"/>
    </row>
    <row r="37" spans="1:13">
      <c r="D37" s="21"/>
      <c r="H37" s="26"/>
      <c r="I37" s="7"/>
      <c r="J37" s="7"/>
      <c r="K37" s="7"/>
    </row>
    <row r="38" spans="1:13" ht="15">
      <c r="A38" s="126"/>
      <c r="B38" s="126"/>
      <c r="C38" s="132" t="s">
        <v>367</v>
      </c>
      <c r="D38" s="132"/>
      <c r="H38" s="26"/>
      <c r="I38" s="7"/>
      <c r="J38" s="7"/>
      <c r="K38" s="7"/>
    </row>
    <row r="39" spans="1:13">
      <c r="A39" s="120" t="s">
        <v>45</v>
      </c>
      <c r="B39" s="120"/>
      <c r="C39" s="133">
        <v>175000</v>
      </c>
      <c r="D39" s="133"/>
      <c r="E39" s="7"/>
      <c r="F39" s="7"/>
      <c r="I39" s="7"/>
      <c r="J39" s="7"/>
      <c r="K39" s="7"/>
    </row>
    <row r="40" spans="1:13">
      <c r="A40" s="120" t="s">
        <v>5</v>
      </c>
      <c r="B40" s="120"/>
      <c r="C40" s="133">
        <v>176502.56</v>
      </c>
      <c r="D40" s="133"/>
      <c r="E40" s="7"/>
      <c r="F40" s="7"/>
      <c r="I40" s="7"/>
      <c r="J40" s="7"/>
      <c r="K40" s="7"/>
    </row>
    <row r="41" spans="1:13">
      <c r="A41" s="120" t="s">
        <v>65</v>
      </c>
      <c r="B41" s="120"/>
      <c r="C41" s="133">
        <v>0</v>
      </c>
      <c r="D41" s="133"/>
      <c r="E41" s="7"/>
      <c r="F41" s="7"/>
      <c r="I41" s="7"/>
      <c r="J41" s="7"/>
      <c r="K41" s="7"/>
    </row>
    <row r="42" spans="1:13">
      <c r="A42" s="120" t="s">
        <v>57</v>
      </c>
      <c r="B42" s="120"/>
      <c r="C42" s="134">
        <v>0</v>
      </c>
      <c r="D42" s="134"/>
      <c r="E42" s="7"/>
      <c r="F42" s="7"/>
      <c r="I42" s="7"/>
      <c r="J42" s="7"/>
      <c r="K42" s="7"/>
    </row>
    <row r="43" spans="1:13">
      <c r="A43" s="120" t="s">
        <v>64</v>
      </c>
      <c r="B43" s="120"/>
      <c r="C43" s="135">
        <v>0</v>
      </c>
      <c r="D43" s="135"/>
      <c r="E43" s="7"/>
      <c r="F43" s="7"/>
      <c r="I43" s="7"/>
      <c r="J43" s="7"/>
      <c r="K43" s="7"/>
      <c r="M43" s="7"/>
    </row>
    <row r="44" spans="1:13">
      <c r="A44" s="120" t="s">
        <v>69</v>
      </c>
      <c r="B44" s="120"/>
      <c r="C44" s="133">
        <v>0</v>
      </c>
      <c r="D44" s="133"/>
      <c r="E44" s="7"/>
      <c r="F44" s="7"/>
      <c r="I44" s="7"/>
      <c r="J44" s="7"/>
      <c r="K44" s="7"/>
      <c r="M44" s="7"/>
    </row>
    <row r="45" spans="1:13">
      <c r="A45" s="123" t="s">
        <v>21</v>
      </c>
      <c r="B45" s="123"/>
      <c r="C45" s="136">
        <v>225363</v>
      </c>
      <c r="D45" s="136"/>
      <c r="E45" s="7"/>
      <c r="F45" s="7"/>
      <c r="I45" s="7"/>
      <c r="J45" s="7"/>
      <c r="K45" s="7"/>
      <c r="M45" s="7"/>
    </row>
    <row r="46" spans="1:13">
      <c r="A46" s="120" t="s">
        <v>77</v>
      </c>
      <c r="B46" s="120"/>
      <c r="C46" s="135">
        <v>0</v>
      </c>
      <c r="D46" s="135"/>
      <c r="E46" s="7"/>
      <c r="F46" s="7"/>
      <c r="I46" s="7"/>
      <c r="J46" s="7"/>
      <c r="K46" s="7"/>
    </row>
    <row r="47" spans="1:13" ht="15" customHeight="1">
      <c r="A47" s="127" t="s">
        <v>78</v>
      </c>
      <c r="B47" s="127"/>
      <c r="C47" s="121">
        <f>SUM(C39:C46)</f>
        <v>576865.56000000006</v>
      </c>
      <c r="D47" s="121"/>
      <c r="E47" s="7"/>
      <c r="F47" s="7"/>
      <c r="I47" s="7"/>
      <c r="J47" s="7"/>
      <c r="K47" s="7"/>
    </row>
    <row r="48" spans="1:13" ht="15">
      <c r="A48" s="128" t="s">
        <v>365</v>
      </c>
      <c r="B48" s="128"/>
      <c r="C48" s="122">
        <v>599000</v>
      </c>
      <c r="D48" s="122"/>
      <c r="E48" s="79"/>
      <c r="F48" s="7"/>
      <c r="I48" s="7"/>
      <c r="J48" s="7"/>
      <c r="K48" s="7"/>
    </row>
    <row r="49" spans="1:11" ht="30" customHeight="1">
      <c r="A49" s="129" t="s">
        <v>366</v>
      </c>
      <c r="B49" s="129"/>
      <c r="C49" s="122">
        <v>11417</v>
      </c>
      <c r="D49" s="122"/>
      <c r="E49" s="79"/>
      <c r="F49" s="7"/>
      <c r="I49" s="7"/>
      <c r="J49" s="7"/>
      <c r="K49" s="7"/>
    </row>
    <row r="50" spans="1:11" ht="15">
      <c r="A50" s="130" t="s">
        <v>368</v>
      </c>
      <c r="B50" s="131"/>
      <c r="C50" s="124">
        <f>SUM(C47+C48+C49)</f>
        <v>1187282.56</v>
      </c>
      <c r="D50" s="125"/>
      <c r="E50" s="26"/>
      <c r="F50" s="7"/>
      <c r="I50" s="7"/>
      <c r="J50" s="7"/>
      <c r="K50" s="7"/>
    </row>
    <row r="51" spans="1:11">
      <c r="C51" s="21"/>
      <c r="D51" s="21"/>
    </row>
  </sheetData>
  <mergeCells count="29">
    <mergeCell ref="C50:D50"/>
    <mergeCell ref="A38:B38"/>
    <mergeCell ref="A39:B39"/>
    <mergeCell ref="A47:B47"/>
    <mergeCell ref="A48:B48"/>
    <mergeCell ref="A49:B49"/>
    <mergeCell ref="A50:B50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A42:B42"/>
    <mergeCell ref="A43:B43"/>
    <mergeCell ref="A44:B44"/>
    <mergeCell ref="A45:B45"/>
    <mergeCell ref="A46:B46"/>
    <mergeCell ref="A1:D1"/>
    <mergeCell ref="A19:D19"/>
    <mergeCell ref="A36:D36"/>
    <mergeCell ref="A40:B40"/>
    <mergeCell ref="A41:B41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E1" workbookViewId="0">
      <selection activeCell="L23" sqref="L23"/>
    </sheetView>
  </sheetViews>
  <sheetFormatPr defaultRowHeight="12.75"/>
  <cols>
    <col min="2" max="2" width="11.140625" customWidth="1"/>
    <col min="3" max="3" width="31" customWidth="1"/>
    <col min="4" max="4" width="75.7109375" style="1" customWidth="1"/>
    <col min="5" max="5" width="12.7109375" customWidth="1"/>
    <col min="6" max="6" width="23.7109375" customWidth="1"/>
    <col min="7" max="7" width="12.140625" customWidth="1"/>
    <col min="8" max="8" width="16.7109375" customWidth="1"/>
    <col min="9" max="9" width="15.85546875" customWidth="1"/>
    <col min="10" max="10" width="11.28515625" customWidth="1"/>
  </cols>
  <sheetData>
    <row r="1" spans="1:10">
      <c r="A1" s="5" t="s">
        <v>304</v>
      </c>
    </row>
    <row r="2" spans="1:10" s="6" customFormat="1" ht="53.25" customHeight="1">
      <c r="A2" s="27" t="s">
        <v>1</v>
      </c>
      <c r="B2" s="27" t="s">
        <v>0</v>
      </c>
      <c r="C2" s="115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>
      <c r="A3" s="3" t="s">
        <v>45</v>
      </c>
      <c r="B3" s="25" t="s">
        <v>4</v>
      </c>
      <c r="C3" s="3" t="s">
        <v>56</v>
      </c>
      <c r="D3" s="3" t="s">
        <v>188</v>
      </c>
      <c r="E3" s="13">
        <v>810000</v>
      </c>
      <c r="F3" s="104">
        <v>9</v>
      </c>
      <c r="G3" s="104">
        <v>5</v>
      </c>
      <c r="H3" s="13">
        <v>248970</v>
      </c>
      <c r="I3" s="13">
        <v>149500</v>
      </c>
      <c r="J3" s="13">
        <f>SUM(100*I3/H3)</f>
        <v>60.047395268506243</v>
      </c>
    </row>
    <row r="4" spans="1:10">
      <c r="A4" s="3" t="s">
        <v>45</v>
      </c>
      <c r="B4" s="25" t="s">
        <v>4</v>
      </c>
      <c r="C4" s="3" t="s">
        <v>55</v>
      </c>
      <c r="D4" s="3" t="s">
        <v>189</v>
      </c>
      <c r="E4" s="13">
        <v>1229000</v>
      </c>
      <c r="F4" s="104">
        <v>15</v>
      </c>
      <c r="G4" s="104">
        <v>9</v>
      </c>
      <c r="H4" s="13">
        <v>363000</v>
      </c>
      <c r="I4" s="13">
        <v>220000</v>
      </c>
      <c r="J4" s="13">
        <f t="shared" ref="J4:J19" si="0">SUM(100*I4/H4)</f>
        <v>60.606060606060609</v>
      </c>
    </row>
    <row r="5" spans="1:10" ht="12.75" customHeight="1">
      <c r="A5" s="3" t="s">
        <v>45</v>
      </c>
      <c r="B5" s="25" t="s">
        <v>4</v>
      </c>
      <c r="C5" s="3" t="s">
        <v>49</v>
      </c>
      <c r="D5" s="3" t="s">
        <v>50</v>
      </c>
      <c r="E5" s="13">
        <v>980000</v>
      </c>
      <c r="F5" s="104">
        <v>21</v>
      </c>
      <c r="G5" s="104">
        <v>13</v>
      </c>
      <c r="H5" s="13">
        <v>315000</v>
      </c>
      <c r="I5" s="13">
        <v>195000</v>
      </c>
      <c r="J5" s="13">
        <f t="shared" si="0"/>
        <v>61.904761904761905</v>
      </c>
    </row>
    <row r="6" spans="1:10">
      <c r="A6" s="3" t="s">
        <v>45</v>
      </c>
      <c r="B6" s="25" t="s">
        <v>4</v>
      </c>
      <c r="C6" s="3" t="s">
        <v>48</v>
      </c>
      <c r="D6" s="3" t="s">
        <v>190</v>
      </c>
      <c r="E6" s="13">
        <v>1710000</v>
      </c>
      <c r="F6" s="104">
        <v>55</v>
      </c>
      <c r="G6" s="104">
        <v>31</v>
      </c>
      <c r="H6" s="13">
        <v>600000</v>
      </c>
      <c r="I6" s="13">
        <v>360000</v>
      </c>
      <c r="J6" s="13">
        <f t="shared" si="0"/>
        <v>60</v>
      </c>
    </row>
    <row r="7" spans="1:10">
      <c r="A7" s="3" t="s">
        <v>45</v>
      </c>
      <c r="B7" s="25" t="s">
        <v>4</v>
      </c>
      <c r="C7" s="3" t="s">
        <v>51</v>
      </c>
      <c r="D7" s="3" t="s">
        <v>191</v>
      </c>
      <c r="E7" s="13">
        <v>1110000</v>
      </c>
      <c r="F7" s="104">
        <v>30</v>
      </c>
      <c r="G7" s="104">
        <v>19</v>
      </c>
      <c r="H7" s="13">
        <v>379200</v>
      </c>
      <c r="I7" s="13">
        <v>228000</v>
      </c>
      <c r="J7" s="13">
        <f t="shared" si="0"/>
        <v>60.12658227848101</v>
      </c>
    </row>
    <row r="8" spans="1:10">
      <c r="A8" s="3" t="s">
        <v>45</v>
      </c>
      <c r="B8" s="25" t="s">
        <v>4</v>
      </c>
      <c r="C8" s="3" t="s">
        <v>47</v>
      </c>
      <c r="D8" s="3" t="s">
        <v>192</v>
      </c>
      <c r="E8" s="13">
        <v>550000</v>
      </c>
      <c r="F8" s="104">
        <v>13</v>
      </c>
      <c r="G8" s="104">
        <v>7</v>
      </c>
      <c r="H8" s="13">
        <v>197000</v>
      </c>
      <c r="I8" s="13">
        <v>119000</v>
      </c>
      <c r="J8" s="13">
        <f t="shared" si="0"/>
        <v>60.406091370558379</v>
      </c>
    </row>
    <row r="9" spans="1:10">
      <c r="A9" s="3" t="s">
        <v>45</v>
      </c>
      <c r="B9" s="25" t="s">
        <v>4</v>
      </c>
      <c r="C9" s="3" t="s">
        <v>52</v>
      </c>
      <c r="D9" s="36" t="s">
        <v>193</v>
      </c>
      <c r="E9" s="13">
        <v>1580000</v>
      </c>
      <c r="F9" s="104">
        <v>33</v>
      </c>
      <c r="G9" s="104">
        <v>27</v>
      </c>
      <c r="H9" s="13">
        <v>675072</v>
      </c>
      <c r="I9" s="13">
        <v>405550</v>
      </c>
      <c r="J9" s="13">
        <f t="shared" si="0"/>
        <v>60.075073473644295</v>
      </c>
    </row>
    <row r="10" spans="1:10">
      <c r="A10" s="3" t="s">
        <v>45</v>
      </c>
      <c r="B10" s="25" t="s">
        <v>4</v>
      </c>
      <c r="C10" s="3" t="s">
        <v>195</v>
      </c>
      <c r="D10" s="3" t="s">
        <v>194</v>
      </c>
      <c r="E10" s="13">
        <v>960000</v>
      </c>
      <c r="F10" s="104">
        <v>20</v>
      </c>
      <c r="G10" s="104">
        <v>14</v>
      </c>
      <c r="H10" s="13">
        <v>484642</v>
      </c>
      <c r="I10" s="13">
        <v>290786</v>
      </c>
      <c r="J10" s="13">
        <f t="shared" si="0"/>
        <v>60.00016507029931</v>
      </c>
    </row>
    <row r="11" spans="1:10" ht="12.75" customHeight="1">
      <c r="A11" s="3" t="s">
        <v>45</v>
      </c>
      <c r="B11" s="25" t="s">
        <v>4</v>
      </c>
      <c r="C11" s="3" t="s">
        <v>197</v>
      </c>
      <c r="D11" s="3" t="s">
        <v>196</v>
      </c>
      <c r="E11" s="13">
        <v>1784000</v>
      </c>
      <c r="F11" s="104">
        <v>22</v>
      </c>
      <c r="G11" s="104">
        <v>11</v>
      </c>
      <c r="H11" s="13">
        <v>900000</v>
      </c>
      <c r="I11" s="13">
        <v>540000</v>
      </c>
      <c r="J11" s="13">
        <f t="shared" si="0"/>
        <v>60</v>
      </c>
    </row>
    <row r="12" spans="1:10">
      <c r="A12" s="3" t="s">
        <v>45</v>
      </c>
      <c r="B12" s="25" t="s">
        <v>4</v>
      </c>
      <c r="C12" s="3" t="s">
        <v>338</v>
      </c>
      <c r="D12" s="3" t="s">
        <v>198</v>
      </c>
      <c r="E12" s="13">
        <v>1214000</v>
      </c>
      <c r="F12" s="95">
        <v>17</v>
      </c>
      <c r="G12" s="95">
        <v>10</v>
      </c>
      <c r="H12" s="13">
        <v>607000</v>
      </c>
      <c r="I12" s="13">
        <v>364000</v>
      </c>
      <c r="J12" s="13">
        <v>60</v>
      </c>
    </row>
    <row r="13" spans="1:10">
      <c r="A13" s="3" t="s">
        <v>45</v>
      </c>
      <c r="B13" s="25" t="s">
        <v>4</v>
      </c>
      <c r="C13" s="3" t="s">
        <v>54</v>
      </c>
      <c r="D13" s="3" t="s">
        <v>199</v>
      </c>
      <c r="E13" s="13">
        <v>550000</v>
      </c>
      <c r="F13" s="104">
        <v>15</v>
      </c>
      <c r="G13" s="104">
        <v>8</v>
      </c>
      <c r="H13" s="13">
        <v>197000</v>
      </c>
      <c r="I13" s="13">
        <v>120000</v>
      </c>
      <c r="J13" s="13">
        <f t="shared" si="0"/>
        <v>60.913705583756347</v>
      </c>
    </row>
    <row r="14" spans="1:10">
      <c r="A14" s="3" t="s">
        <v>45</v>
      </c>
      <c r="B14" s="25" t="s">
        <v>4</v>
      </c>
      <c r="C14" s="3" t="s">
        <v>53</v>
      </c>
      <c r="D14" s="3" t="s">
        <v>200</v>
      </c>
      <c r="E14" s="13">
        <v>2239000</v>
      </c>
      <c r="F14" s="104">
        <v>57</v>
      </c>
      <c r="G14" s="104">
        <v>39</v>
      </c>
      <c r="H14" s="13">
        <v>1099613</v>
      </c>
      <c r="I14" s="13">
        <v>659801</v>
      </c>
      <c r="J14" s="13">
        <f t="shared" si="0"/>
        <v>60.003019244043131</v>
      </c>
    </row>
    <row r="15" spans="1:10">
      <c r="A15" s="3" t="s">
        <v>45</v>
      </c>
      <c r="B15" s="25" t="s">
        <v>4</v>
      </c>
      <c r="C15" s="3" t="s">
        <v>202</v>
      </c>
      <c r="D15" s="3" t="s">
        <v>201</v>
      </c>
      <c r="E15" s="13">
        <v>1161000</v>
      </c>
      <c r="F15" s="104">
        <v>13</v>
      </c>
      <c r="G15" s="104">
        <v>8</v>
      </c>
      <c r="H15" s="13">
        <v>507000</v>
      </c>
      <c r="I15" s="13">
        <v>427000</v>
      </c>
      <c r="J15" s="13">
        <f t="shared" si="0"/>
        <v>84.220907297830379</v>
      </c>
    </row>
    <row r="16" spans="1:10">
      <c r="A16" s="3" t="s">
        <v>45</v>
      </c>
      <c r="B16" s="25" t="s">
        <v>7</v>
      </c>
      <c r="C16" s="3" t="s">
        <v>204</v>
      </c>
      <c r="D16" s="3" t="s">
        <v>203</v>
      </c>
      <c r="E16" s="13">
        <v>200000</v>
      </c>
      <c r="F16" s="104">
        <v>6</v>
      </c>
      <c r="G16" s="104">
        <v>5</v>
      </c>
      <c r="H16" s="13">
        <v>95000</v>
      </c>
      <c r="I16" s="13">
        <v>90000</v>
      </c>
      <c r="J16" s="13">
        <f t="shared" si="0"/>
        <v>94.736842105263165</v>
      </c>
    </row>
    <row r="17" spans="1:10">
      <c r="A17" s="3" t="s">
        <v>45</v>
      </c>
      <c r="B17" s="25" t="s">
        <v>4</v>
      </c>
      <c r="C17" s="3" t="s">
        <v>206</v>
      </c>
      <c r="D17" s="3" t="s">
        <v>205</v>
      </c>
      <c r="E17" s="13">
        <v>1121000</v>
      </c>
      <c r="F17" s="104">
        <v>26</v>
      </c>
      <c r="G17" s="104">
        <v>15</v>
      </c>
      <c r="H17" s="13">
        <v>512511</v>
      </c>
      <c r="I17" s="13">
        <v>307575</v>
      </c>
      <c r="J17" s="13">
        <f t="shared" si="0"/>
        <v>60.013346055011503</v>
      </c>
    </row>
    <row r="18" spans="1:10">
      <c r="A18" s="3" t="s">
        <v>45</v>
      </c>
      <c r="B18" s="25" t="s">
        <v>4</v>
      </c>
      <c r="C18" s="3" t="s">
        <v>208</v>
      </c>
      <c r="D18" s="3" t="s">
        <v>207</v>
      </c>
      <c r="E18" s="13">
        <v>1072000</v>
      </c>
      <c r="F18" s="104">
        <v>14</v>
      </c>
      <c r="G18" s="104">
        <v>8</v>
      </c>
      <c r="H18" s="13">
        <v>539000</v>
      </c>
      <c r="I18" s="13">
        <v>324000</v>
      </c>
      <c r="J18" s="13">
        <f t="shared" si="0"/>
        <v>60.111317254174395</v>
      </c>
    </row>
    <row r="19" spans="1:10">
      <c r="A19" s="3" t="s">
        <v>45</v>
      </c>
      <c r="B19" s="25" t="s">
        <v>4</v>
      </c>
      <c r="C19" s="3" t="s">
        <v>46</v>
      </c>
      <c r="D19" s="3" t="s">
        <v>209</v>
      </c>
      <c r="E19" s="13">
        <v>860000</v>
      </c>
      <c r="F19" s="104">
        <v>20</v>
      </c>
      <c r="G19" s="104">
        <v>14</v>
      </c>
      <c r="H19" s="13">
        <v>428896</v>
      </c>
      <c r="I19" s="13">
        <v>259000</v>
      </c>
      <c r="J19" s="13">
        <f t="shared" si="0"/>
        <v>60.387599791091546</v>
      </c>
    </row>
    <row r="20" spans="1:10">
      <c r="A20" s="45" t="s">
        <v>73</v>
      </c>
      <c r="B20" s="21"/>
      <c r="C20" s="21"/>
      <c r="D20" s="15" t="s">
        <v>81</v>
      </c>
      <c r="E20" s="18">
        <f>SUM(E3:E19)</f>
        <v>19130000</v>
      </c>
      <c r="H20" s="40">
        <f>SUM(H3:H19)</f>
        <v>8148904</v>
      </c>
      <c r="I20" s="40">
        <f>SUM(I3:I19)</f>
        <v>5059212</v>
      </c>
      <c r="J20" s="7"/>
    </row>
    <row r="21" spans="1:10">
      <c r="A21" s="21"/>
      <c r="B21" s="21"/>
      <c r="C21" s="21"/>
      <c r="D21" s="105"/>
      <c r="E21" s="17"/>
    </row>
    <row r="22" spans="1:10">
      <c r="A22" s="44"/>
      <c r="B22" s="44"/>
      <c r="C22" s="44"/>
      <c r="D22" s="20" t="s">
        <v>339</v>
      </c>
      <c r="E22" s="18">
        <v>541000</v>
      </c>
    </row>
    <row r="23" spans="1:10">
      <c r="A23" s="21"/>
      <c r="B23" s="21"/>
      <c r="C23" s="21"/>
      <c r="D23" s="15" t="s">
        <v>82</v>
      </c>
      <c r="E23" s="18">
        <v>175000</v>
      </c>
    </row>
    <row r="24" spans="1:10">
      <c r="A24" s="21"/>
      <c r="B24" s="21"/>
      <c r="C24" s="21"/>
      <c r="D24" s="16"/>
      <c r="E24" s="17"/>
    </row>
    <row r="25" spans="1:10">
      <c r="A25" s="21"/>
      <c r="B25" s="21"/>
      <c r="C25" s="21"/>
      <c r="D25" s="16" t="s">
        <v>83</v>
      </c>
      <c r="E25" s="18">
        <f>SUM(E20:E24)</f>
        <v>19846000</v>
      </c>
    </row>
    <row r="26" spans="1:10">
      <c r="A26" s="21"/>
      <c r="B26" s="21"/>
      <c r="C26" s="30"/>
      <c r="E26" s="7"/>
    </row>
    <row r="27" spans="1:10">
      <c r="A27" s="5" t="s">
        <v>358</v>
      </c>
    </row>
    <row r="28" spans="1:10" ht="30">
      <c r="A28" s="35" t="s">
        <v>45</v>
      </c>
      <c r="B28" s="3" t="s">
        <v>4</v>
      </c>
      <c r="C28" s="35" t="s">
        <v>215</v>
      </c>
      <c r="D28" s="76" t="s">
        <v>214</v>
      </c>
      <c r="E28" s="114">
        <v>1499500</v>
      </c>
      <c r="F28" s="3">
        <v>20</v>
      </c>
      <c r="G28" s="3">
        <v>12</v>
      </c>
      <c r="H28" s="37">
        <v>650000</v>
      </c>
      <c r="I28" s="37">
        <v>400000</v>
      </c>
      <c r="J28" s="13">
        <f>SUM(100*I28/H28)</f>
        <v>61.53846153846154</v>
      </c>
    </row>
    <row r="29" spans="1:10" ht="30" customHeight="1">
      <c r="A29" s="35" t="s">
        <v>45</v>
      </c>
      <c r="B29" s="3" t="s">
        <v>4</v>
      </c>
      <c r="C29" s="35" t="s">
        <v>56</v>
      </c>
      <c r="D29" s="76" t="s">
        <v>356</v>
      </c>
      <c r="E29" s="114">
        <v>500000</v>
      </c>
      <c r="F29" s="3">
        <v>12</v>
      </c>
      <c r="G29" s="3">
        <v>6</v>
      </c>
      <c r="H29" s="37">
        <v>134500</v>
      </c>
      <c r="I29" s="37">
        <v>81000</v>
      </c>
      <c r="J29" s="13">
        <f>SUM(100*I29/H29)</f>
        <v>60.223048327137548</v>
      </c>
    </row>
    <row r="30" spans="1:10">
      <c r="D30" s="15" t="s">
        <v>359</v>
      </c>
      <c r="E30" s="32">
        <f>SUM(E28:E29)</f>
        <v>1999500</v>
      </c>
    </row>
    <row r="31" spans="1:10">
      <c r="D31" s="16"/>
      <c r="E31" s="31"/>
    </row>
    <row r="32" spans="1:10">
      <c r="D32" s="111" t="s">
        <v>340</v>
      </c>
      <c r="E32" s="32">
        <v>0</v>
      </c>
    </row>
    <row r="33" spans="4:5">
      <c r="D33" s="15" t="s">
        <v>82</v>
      </c>
      <c r="E33" s="32">
        <v>0</v>
      </c>
    </row>
    <row r="34" spans="4:5">
      <c r="D34" s="16"/>
      <c r="E34" s="31"/>
    </row>
    <row r="35" spans="4:5">
      <c r="D35" s="16" t="s">
        <v>360</v>
      </c>
      <c r="E35" s="32">
        <f>SUM(E30:E34)</f>
        <v>1999500</v>
      </c>
    </row>
    <row r="38" spans="4:5">
      <c r="D38" s="15" t="s">
        <v>361</v>
      </c>
      <c r="E38" s="32">
        <f>SUM(E20+E30)</f>
        <v>21129500</v>
      </c>
    </row>
    <row r="39" spans="4:5">
      <c r="D39" s="16"/>
      <c r="E39" s="31"/>
    </row>
    <row r="40" spans="4:5">
      <c r="D40" s="111" t="s">
        <v>340</v>
      </c>
      <c r="E40" s="32">
        <f>SUM(E22+E32)</f>
        <v>541000</v>
      </c>
    </row>
    <row r="41" spans="4:5">
      <c r="D41" s="15" t="s">
        <v>82</v>
      </c>
      <c r="E41" s="32">
        <f>SUM(E23+E33)</f>
        <v>175000</v>
      </c>
    </row>
    <row r="42" spans="4:5">
      <c r="D42" s="16"/>
      <c r="E42" s="31"/>
    </row>
    <row r="43" spans="4:5">
      <c r="D43" s="16" t="s">
        <v>360</v>
      </c>
      <c r="E43" s="32">
        <f>SUM(E38+E40+E41)</f>
        <v>21845500</v>
      </c>
    </row>
  </sheetData>
  <autoFilter ref="A2:Q20"/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opLeftCell="C1" workbookViewId="0">
      <selection activeCell="D32" sqref="D32"/>
    </sheetView>
  </sheetViews>
  <sheetFormatPr defaultRowHeight="12.75"/>
  <cols>
    <col min="3" max="3" width="29.7109375" customWidth="1"/>
    <col min="4" max="4" width="51.42578125" customWidth="1"/>
    <col min="5" max="5" width="10.7109375" customWidth="1"/>
    <col min="6" max="6" width="12.5703125" customWidth="1"/>
    <col min="7" max="7" width="10.85546875" customWidth="1"/>
    <col min="8" max="8" width="14.85546875" customWidth="1"/>
    <col min="9" max="9" width="10.140625" bestFit="1" customWidth="1"/>
    <col min="10" max="10" width="13" customWidth="1"/>
    <col min="11" max="11" width="15.140625" customWidth="1"/>
    <col min="12" max="12" width="15.5703125" customWidth="1"/>
  </cols>
  <sheetData>
    <row r="1" spans="1:10">
      <c r="A1" s="5" t="s">
        <v>304</v>
      </c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 ht="25.5">
      <c r="A3" s="3" t="s">
        <v>65</v>
      </c>
      <c r="B3" s="3" t="s">
        <v>4</v>
      </c>
      <c r="C3" s="3" t="s">
        <v>66</v>
      </c>
      <c r="D3" s="4" t="s">
        <v>88</v>
      </c>
      <c r="E3" s="13">
        <v>119000</v>
      </c>
      <c r="F3" s="3">
        <v>4</v>
      </c>
      <c r="G3" s="3">
        <v>2</v>
      </c>
      <c r="H3" s="46">
        <v>81000</v>
      </c>
      <c r="I3" s="19">
        <v>49600</v>
      </c>
      <c r="J3" s="13">
        <f>SUM(100*I3/H3)</f>
        <v>61.23456790123457</v>
      </c>
    </row>
    <row r="4" spans="1:10">
      <c r="A4" s="5" t="s">
        <v>73</v>
      </c>
      <c r="D4" s="50" t="s">
        <v>81</v>
      </c>
      <c r="E4" s="51">
        <f>SUM(E3)</f>
        <v>119000</v>
      </c>
      <c r="F4" s="44"/>
      <c r="G4" s="44"/>
      <c r="H4" s="28">
        <f>SUM(H3)</f>
        <v>81000</v>
      </c>
      <c r="I4" s="49">
        <f>SUM(I3)</f>
        <v>49600</v>
      </c>
    </row>
    <row r="5" spans="1:10">
      <c r="D5" s="20" t="s">
        <v>340</v>
      </c>
      <c r="E5" s="18">
        <v>0</v>
      </c>
      <c r="F5" s="44"/>
      <c r="G5" s="44"/>
      <c r="H5" s="44"/>
      <c r="I5" s="48"/>
    </row>
    <row r="6" spans="1:10">
      <c r="D6" s="15" t="s">
        <v>82</v>
      </c>
      <c r="E6" s="18">
        <v>0</v>
      </c>
      <c r="F6" s="44"/>
      <c r="G6" s="44"/>
      <c r="H6" s="44"/>
      <c r="I6" s="49"/>
    </row>
    <row r="7" spans="1:10">
      <c r="D7" s="16"/>
      <c r="E7" s="18"/>
      <c r="F7" s="44"/>
      <c r="G7" s="44"/>
      <c r="H7" s="44"/>
      <c r="I7" s="48"/>
    </row>
    <row r="8" spans="1:10">
      <c r="D8" s="16" t="s">
        <v>83</v>
      </c>
      <c r="E8" s="18">
        <f>SUM(E4+E5+E6)</f>
        <v>119000</v>
      </c>
      <c r="F8" s="44"/>
      <c r="G8" s="44"/>
      <c r="H8" s="44"/>
      <c r="I8" s="49"/>
    </row>
    <row r="9" spans="1:10">
      <c r="F9" s="44"/>
      <c r="G9" s="44"/>
      <c r="H9" s="44"/>
      <c r="I9" s="44"/>
    </row>
    <row r="10" spans="1:10">
      <c r="F10" s="44"/>
      <c r="G10" s="44"/>
      <c r="H10" s="44"/>
      <c r="I10" s="4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D1" workbookViewId="0">
      <selection activeCell="F30" sqref="F30"/>
    </sheetView>
  </sheetViews>
  <sheetFormatPr defaultRowHeight="12.75"/>
  <cols>
    <col min="2" max="2" width="13" customWidth="1"/>
    <col min="3" max="3" width="31.5703125" customWidth="1"/>
    <col min="4" max="4" width="64.5703125" style="1" customWidth="1"/>
    <col min="5" max="5" width="11.7109375" customWidth="1"/>
    <col min="6" max="6" width="23.85546875" customWidth="1"/>
    <col min="7" max="7" width="15" customWidth="1"/>
    <col min="8" max="8" width="15.28515625" customWidth="1"/>
    <col min="9" max="9" width="17.28515625" customWidth="1"/>
    <col min="10" max="10" width="10.28515625" customWidth="1"/>
  </cols>
  <sheetData>
    <row r="1" spans="1:10">
      <c r="A1" s="5" t="s">
        <v>304</v>
      </c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>
      <c r="A3" s="3" t="s">
        <v>57</v>
      </c>
      <c r="B3" s="3" t="s">
        <v>4</v>
      </c>
      <c r="C3" s="3" t="s">
        <v>59</v>
      </c>
      <c r="D3" s="3" t="s">
        <v>210</v>
      </c>
      <c r="E3" s="13">
        <v>1534000</v>
      </c>
      <c r="F3" s="36">
        <v>22</v>
      </c>
      <c r="G3" s="36">
        <v>22</v>
      </c>
      <c r="H3" s="13">
        <v>220000</v>
      </c>
      <c r="I3" s="13">
        <v>220000</v>
      </c>
      <c r="J3" s="13">
        <f>SUM(100*I3/H3)</f>
        <v>100</v>
      </c>
    </row>
    <row r="4" spans="1:10">
      <c r="A4" s="3" t="s">
        <v>57</v>
      </c>
      <c r="B4" s="3" t="s">
        <v>4</v>
      </c>
      <c r="C4" s="3" t="s">
        <v>60</v>
      </c>
      <c r="D4" s="3" t="s">
        <v>61</v>
      </c>
      <c r="E4" s="13">
        <v>1199000</v>
      </c>
      <c r="F4" s="36">
        <v>17</v>
      </c>
      <c r="G4" s="36">
        <v>17</v>
      </c>
      <c r="H4" s="13">
        <v>287300</v>
      </c>
      <c r="I4" s="13">
        <v>287300</v>
      </c>
      <c r="J4" s="13">
        <f>SUM(100*I4/H4)</f>
        <v>100</v>
      </c>
    </row>
    <row r="5" spans="1:10">
      <c r="A5" s="3" t="s">
        <v>57</v>
      </c>
      <c r="B5" s="3" t="s">
        <v>4</v>
      </c>
      <c r="C5" s="3" t="s">
        <v>62</v>
      </c>
      <c r="D5" s="3" t="s">
        <v>211</v>
      </c>
      <c r="E5" s="13">
        <v>1603000</v>
      </c>
      <c r="F5" s="36">
        <v>23</v>
      </c>
      <c r="G5" s="36">
        <v>23</v>
      </c>
      <c r="H5" s="13">
        <v>186000</v>
      </c>
      <c r="I5" s="13">
        <v>186000</v>
      </c>
      <c r="J5" s="13">
        <f>SUM(100*I5/H5)</f>
        <v>100</v>
      </c>
    </row>
    <row r="6" spans="1:10">
      <c r="A6" s="3" t="s">
        <v>57</v>
      </c>
      <c r="B6" s="3" t="s">
        <v>4</v>
      </c>
      <c r="C6" s="3" t="s">
        <v>63</v>
      </c>
      <c r="D6" s="3" t="s">
        <v>212</v>
      </c>
      <c r="E6" s="13">
        <v>698000</v>
      </c>
      <c r="F6" s="36">
        <v>11</v>
      </c>
      <c r="G6" s="36">
        <v>11</v>
      </c>
      <c r="H6" s="13">
        <v>121000</v>
      </c>
      <c r="I6" s="13">
        <v>121000</v>
      </c>
      <c r="J6" s="13">
        <f>SUM(100*I6/H6)</f>
        <v>100</v>
      </c>
    </row>
    <row r="7" spans="1:10" ht="38.25">
      <c r="A7" s="43" t="s">
        <v>57</v>
      </c>
      <c r="B7" s="3" t="s">
        <v>4</v>
      </c>
      <c r="C7" s="3" t="s">
        <v>58</v>
      </c>
      <c r="D7" s="4" t="s">
        <v>213</v>
      </c>
      <c r="E7" s="13">
        <v>1814000</v>
      </c>
      <c r="F7" s="36">
        <v>26</v>
      </c>
      <c r="G7" s="36">
        <v>26</v>
      </c>
      <c r="H7" s="13">
        <v>286000</v>
      </c>
      <c r="I7" s="13">
        <v>286000</v>
      </c>
      <c r="J7" s="13">
        <f>SUM(100*I7/H7)</f>
        <v>100</v>
      </c>
    </row>
    <row r="8" spans="1:10">
      <c r="A8" s="55" t="s">
        <v>73</v>
      </c>
      <c r="B8" s="21"/>
      <c r="C8" s="21"/>
      <c r="D8" s="41" t="s">
        <v>81</v>
      </c>
      <c r="E8" s="32">
        <f>SUM(E3:E7)</f>
        <v>6848000</v>
      </c>
      <c r="H8" s="40">
        <f>SUM(H3:H7)</f>
        <v>1100300</v>
      </c>
      <c r="I8" s="40">
        <f>SUM(I3:I7)</f>
        <v>1100300</v>
      </c>
    </row>
    <row r="9" spans="1:10">
      <c r="A9" s="21"/>
      <c r="B9" s="21"/>
      <c r="C9" s="21"/>
      <c r="D9" s="42"/>
      <c r="E9" s="31"/>
    </row>
    <row r="10" spans="1:10">
      <c r="A10" s="44"/>
      <c r="B10" s="44"/>
      <c r="C10" s="44"/>
      <c r="D10" s="52" t="s">
        <v>340</v>
      </c>
      <c r="E10" s="32">
        <v>359000</v>
      </c>
    </row>
    <row r="11" spans="1:10">
      <c r="A11" s="21"/>
      <c r="B11" s="21"/>
      <c r="C11" s="21"/>
      <c r="D11" s="41" t="s">
        <v>82</v>
      </c>
      <c r="E11" s="32">
        <v>0</v>
      </c>
    </row>
    <row r="12" spans="1:10">
      <c r="A12" s="21"/>
      <c r="B12" s="21"/>
      <c r="C12" s="21"/>
      <c r="D12" s="42"/>
      <c r="E12" s="31"/>
    </row>
    <row r="13" spans="1:10">
      <c r="A13" s="21"/>
      <c r="B13" s="21"/>
      <c r="C13" s="21"/>
      <c r="D13" s="42" t="s">
        <v>83</v>
      </c>
      <c r="E13" s="32">
        <f>SUM(E8:E12)</f>
        <v>7207000</v>
      </c>
    </row>
    <row r="15" spans="1:10">
      <c r="A15" s="5" t="s">
        <v>358</v>
      </c>
    </row>
    <row r="16" spans="1:10" ht="30">
      <c r="A16" s="35" t="s">
        <v>57</v>
      </c>
      <c r="B16" s="3" t="s">
        <v>4</v>
      </c>
      <c r="C16" s="35" t="s">
        <v>215</v>
      </c>
      <c r="D16" s="76" t="s">
        <v>214</v>
      </c>
      <c r="E16" s="114">
        <v>1499000</v>
      </c>
      <c r="F16" s="3">
        <v>20</v>
      </c>
      <c r="G16" s="3">
        <v>12</v>
      </c>
      <c r="H16" s="37">
        <v>552000</v>
      </c>
      <c r="I16" s="37">
        <v>360000</v>
      </c>
      <c r="J16" s="13">
        <f>SUM(100*I16/H16)</f>
        <v>65.217391304347828</v>
      </c>
    </row>
    <row r="17" spans="1:10" ht="15">
      <c r="A17" s="35" t="s">
        <v>57</v>
      </c>
      <c r="B17" s="3" t="s">
        <v>4</v>
      </c>
      <c r="C17" s="35" t="s">
        <v>130</v>
      </c>
      <c r="D17" s="35" t="s">
        <v>187</v>
      </c>
      <c r="E17" s="114">
        <v>373300</v>
      </c>
      <c r="F17" s="3">
        <v>44</v>
      </c>
      <c r="G17" s="3">
        <v>26</v>
      </c>
      <c r="H17" s="37">
        <v>165000</v>
      </c>
      <c r="I17" s="37">
        <v>105000</v>
      </c>
      <c r="J17" s="13">
        <f>SUM(100*I17/H17)</f>
        <v>63.636363636363633</v>
      </c>
    </row>
    <row r="18" spans="1:10">
      <c r="D18" s="15" t="s">
        <v>359</v>
      </c>
      <c r="E18" s="32">
        <f>SUM(E16:E17)</f>
        <v>1872300</v>
      </c>
    </row>
    <row r="19" spans="1:10">
      <c r="D19" s="16"/>
      <c r="E19" s="31"/>
    </row>
    <row r="20" spans="1:10">
      <c r="D20" s="111" t="s">
        <v>340</v>
      </c>
      <c r="E20" s="32">
        <v>0</v>
      </c>
    </row>
    <row r="21" spans="1:10">
      <c r="D21" s="15" t="s">
        <v>82</v>
      </c>
      <c r="E21" s="32">
        <v>0</v>
      </c>
    </row>
    <row r="22" spans="1:10">
      <c r="D22" s="16"/>
      <c r="E22" s="31"/>
    </row>
    <row r="23" spans="1:10">
      <c r="D23" s="16" t="s">
        <v>360</v>
      </c>
      <c r="E23" s="32">
        <f>SUM(E18:E22)</f>
        <v>1872300</v>
      </c>
    </row>
    <row r="26" spans="1:10">
      <c r="D26" s="15" t="s">
        <v>361</v>
      </c>
      <c r="E26" s="32">
        <f>SUM(E8+E18)</f>
        <v>8720300</v>
      </c>
    </row>
    <row r="27" spans="1:10">
      <c r="D27" s="16"/>
      <c r="E27" s="31"/>
    </row>
    <row r="28" spans="1:10">
      <c r="D28" s="111" t="s">
        <v>340</v>
      </c>
      <c r="E28" s="32">
        <f>SUM(E10+E20)</f>
        <v>359000</v>
      </c>
    </row>
    <row r="29" spans="1:10">
      <c r="D29" s="15" t="s">
        <v>82</v>
      </c>
      <c r="E29" s="32">
        <f>SUM(E11+E21)</f>
        <v>0</v>
      </c>
    </row>
    <row r="30" spans="1:10">
      <c r="D30" s="16"/>
      <c r="E30" s="31"/>
    </row>
    <row r="31" spans="1:10">
      <c r="D31" s="16" t="s">
        <v>360</v>
      </c>
      <c r="E31" s="32">
        <f>SUM(E26+E28+E29)</f>
        <v>9079300</v>
      </c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opLeftCell="D1" workbookViewId="0">
      <selection activeCell="F31" sqref="F31"/>
    </sheetView>
  </sheetViews>
  <sheetFormatPr defaultRowHeight="12.75" customHeight="1"/>
  <cols>
    <col min="2" max="2" width="11.7109375" customWidth="1"/>
    <col min="3" max="3" width="28.7109375" customWidth="1"/>
    <col min="4" max="4" width="63.85546875" style="1" customWidth="1"/>
    <col min="5" max="5" width="11.7109375" customWidth="1"/>
    <col min="6" max="6" width="22.7109375" customWidth="1"/>
    <col min="7" max="7" width="16.5703125" customWidth="1"/>
    <col min="8" max="8" width="16" customWidth="1"/>
    <col min="9" max="9" width="16.42578125" customWidth="1"/>
  </cols>
  <sheetData>
    <row r="1" spans="1:10" ht="12.75" customHeight="1">
      <c r="A1" s="5" t="s">
        <v>304</v>
      </c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 ht="12.75" customHeight="1">
      <c r="A3" s="3" t="s">
        <v>64</v>
      </c>
      <c r="B3" s="3" t="s">
        <v>4</v>
      </c>
      <c r="C3" s="3" t="s">
        <v>217</v>
      </c>
      <c r="D3" s="3" t="s">
        <v>216</v>
      </c>
      <c r="E3" s="13">
        <v>844692</v>
      </c>
      <c r="F3" s="36">
        <v>61</v>
      </c>
      <c r="G3" s="36">
        <v>30</v>
      </c>
      <c r="H3" s="13">
        <v>272140</v>
      </c>
      <c r="I3" s="13">
        <v>177000</v>
      </c>
      <c r="J3" s="13">
        <f>SUM(100*I3/H3)</f>
        <v>65.040052913941352</v>
      </c>
    </row>
    <row r="4" spans="1:10" ht="12.75" customHeight="1">
      <c r="A4" s="43" t="s">
        <v>64</v>
      </c>
      <c r="B4" s="43" t="s">
        <v>4</v>
      </c>
      <c r="C4" s="43" t="s">
        <v>219</v>
      </c>
      <c r="D4" s="3" t="s">
        <v>218</v>
      </c>
      <c r="E4" s="13">
        <v>525308</v>
      </c>
      <c r="F4" s="36">
        <v>29</v>
      </c>
      <c r="G4" s="36">
        <v>18</v>
      </c>
      <c r="H4" s="13">
        <v>149960</v>
      </c>
      <c r="I4" s="13">
        <v>91000</v>
      </c>
      <c r="J4" s="13">
        <f>SUM(100*I4/H4)</f>
        <v>60.682848759669248</v>
      </c>
    </row>
    <row r="5" spans="1:10" ht="12.75" customHeight="1">
      <c r="A5" s="54" t="s">
        <v>73</v>
      </c>
      <c r="B5" s="53"/>
      <c r="C5" s="54"/>
      <c r="D5" s="15" t="s">
        <v>81</v>
      </c>
      <c r="E5" s="32">
        <f>SUM(E3:E4)</f>
        <v>1370000</v>
      </c>
      <c r="H5" s="40">
        <f>SUM(H3:H4)</f>
        <v>422100</v>
      </c>
      <c r="I5" s="40">
        <f>SUM(I3:I4)</f>
        <v>268000</v>
      </c>
    </row>
    <row r="6" spans="1:10" ht="12.75" customHeight="1">
      <c r="A6" s="21"/>
      <c r="B6" s="21"/>
      <c r="C6" s="21"/>
      <c r="D6" s="16" t="s">
        <v>340</v>
      </c>
      <c r="E6" s="32">
        <v>0</v>
      </c>
    </row>
    <row r="7" spans="1:10" ht="12.75" customHeight="1">
      <c r="A7" s="21"/>
      <c r="B7" s="21"/>
      <c r="C7" s="21"/>
      <c r="D7" s="15" t="s">
        <v>82</v>
      </c>
      <c r="E7" s="32">
        <v>0</v>
      </c>
    </row>
    <row r="8" spans="1:10" ht="12.75" customHeight="1">
      <c r="A8" s="21"/>
      <c r="B8" s="21"/>
      <c r="C8" s="21"/>
      <c r="D8" s="16"/>
      <c r="E8" s="31"/>
    </row>
    <row r="9" spans="1:10" ht="12.75" customHeight="1">
      <c r="A9" s="21"/>
      <c r="B9" s="21"/>
      <c r="C9" s="21"/>
      <c r="D9" s="16" t="s">
        <v>83</v>
      </c>
      <c r="E9" s="32">
        <f>SUM(E5:E8)</f>
        <v>1370000</v>
      </c>
    </row>
    <row r="14" spans="1:10" ht="12.75" customHeight="1">
      <c r="E14" s="7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topLeftCell="D1" workbookViewId="0">
      <selection activeCell="F26" sqref="F26"/>
    </sheetView>
  </sheetViews>
  <sheetFormatPr defaultRowHeight="12.75"/>
  <cols>
    <col min="3" max="3" width="17.28515625" customWidth="1"/>
    <col min="4" max="4" width="41.140625" style="1" customWidth="1"/>
    <col min="5" max="5" width="10.7109375" customWidth="1"/>
    <col min="6" max="6" width="23.85546875" customWidth="1"/>
    <col min="7" max="7" width="11.85546875" customWidth="1"/>
    <col min="8" max="8" width="14.85546875" customWidth="1"/>
    <col min="9" max="9" width="10.140625" bestFit="1" customWidth="1"/>
    <col min="10" max="10" width="11" customWidth="1"/>
    <col min="11" max="11" width="16.42578125" customWidth="1"/>
    <col min="12" max="12" width="14.7109375" customWidth="1"/>
  </cols>
  <sheetData>
    <row r="1" spans="1:12">
      <c r="A1" s="5" t="s">
        <v>304</v>
      </c>
      <c r="D1"/>
    </row>
    <row r="2" spans="1:12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2" ht="25.5">
      <c r="A3" s="3" t="s">
        <v>67</v>
      </c>
      <c r="B3" s="3" t="s">
        <v>7</v>
      </c>
      <c r="C3" s="3" t="s">
        <v>68</v>
      </c>
      <c r="D3" s="4" t="s">
        <v>301</v>
      </c>
      <c r="E3" s="13">
        <v>174347</v>
      </c>
      <c r="F3" s="36">
        <v>5</v>
      </c>
      <c r="G3" s="36">
        <v>4</v>
      </c>
      <c r="H3" s="13">
        <v>76128</v>
      </c>
      <c r="I3" s="13">
        <v>60000</v>
      </c>
      <c r="J3" s="13">
        <f>SUM(100*I3/H3)</f>
        <v>78.81462799495587</v>
      </c>
    </row>
    <row r="4" spans="1:12" ht="51">
      <c r="A4" s="3" t="s">
        <v>67</v>
      </c>
      <c r="B4" s="3" t="s">
        <v>7</v>
      </c>
      <c r="C4" s="3" t="s">
        <v>303</v>
      </c>
      <c r="D4" s="4" t="s">
        <v>302</v>
      </c>
      <c r="E4" s="13">
        <v>154350</v>
      </c>
      <c r="F4" s="36">
        <v>5</v>
      </c>
      <c r="G4" s="36">
        <v>4</v>
      </c>
      <c r="H4" s="13">
        <v>92935</v>
      </c>
      <c r="I4" s="13">
        <v>76807</v>
      </c>
      <c r="J4" s="13">
        <f>SUM(100*I4/H4)</f>
        <v>82.645935331145424</v>
      </c>
    </row>
    <row r="5" spans="1:12">
      <c r="A5" s="5" t="s">
        <v>73</v>
      </c>
      <c r="D5" s="15" t="s">
        <v>81</v>
      </c>
      <c r="E5" s="47">
        <f>SUM(E3:E4)</f>
        <v>328697</v>
      </c>
      <c r="F5" s="55"/>
      <c r="G5" s="55"/>
      <c r="H5" s="56">
        <f>SUM(H3:H4)</f>
        <v>169063</v>
      </c>
      <c r="I5" s="56">
        <f>SUM(I3:I4)</f>
        <v>136807</v>
      </c>
      <c r="K5" s="7"/>
      <c r="L5" s="7"/>
    </row>
    <row r="6" spans="1:12">
      <c r="D6" s="16" t="s">
        <v>340</v>
      </c>
      <c r="E6" s="57">
        <v>20303</v>
      </c>
      <c r="F6" s="30"/>
      <c r="G6" s="30"/>
      <c r="H6" s="30"/>
      <c r="I6" s="30"/>
      <c r="K6" s="7"/>
      <c r="L6" s="7"/>
    </row>
    <row r="7" spans="1:12">
      <c r="D7" s="15" t="s">
        <v>82</v>
      </c>
      <c r="E7" s="57">
        <v>0</v>
      </c>
      <c r="F7" s="30"/>
      <c r="G7" s="30"/>
      <c r="H7" s="30"/>
      <c r="I7" s="29"/>
      <c r="K7" s="7"/>
      <c r="L7" s="7"/>
    </row>
    <row r="8" spans="1:12">
      <c r="D8" s="16"/>
      <c r="E8" s="57"/>
      <c r="F8" s="30"/>
      <c r="G8" s="30"/>
      <c r="H8" s="30"/>
      <c r="I8" s="30"/>
      <c r="K8" s="7"/>
      <c r="L8" s="7"/>
    </row>
    <row r="9" spans="1:12">
      <c r="D9" s="16" t="s">
        <v>83</v>
      </c>
      <c r="E9" s="57">
        <f>SUM(E5+E6+E7)</f>
        <v>349000</v>
      </c>
      <c r="F9" s="30"/>
      <c r="G9" s="30"/>
      <c r="H9" s="30"/>
      <c r="I9" s="29"/>
      <c r="K9" s="7"/>
      <c r="L9" s="7"/>
    </row>
    <row r="10" spans="1:12">
      <c r="F10" s="44"/>
      <c r="G10" s="44"/>
      <c r="H10" s="44"/>
      <c r="I10" s="4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topLeftCell="D1" workbookViewId="0">
      <selection activeCell="D23" sqref="D23"/>
    </sheetView>
  </sheetViews>
  <sheetFormatPr defaultRowHeight="12.75" customHeight="1"/>
  <cols>
    <col min="3" max="3" width="29.5703125" customWidth="1"/>
    <col min="4" max="4" width="54.28515625" style="1" customWidth="1"/>
    <col min="5" max="5" width="13.140625" customWidth="1"/>
    <col min="6" max="6" width="23.85546875" customWidth="1"/>
    <col min="7" max="7" width="11.85546875" customWidth="1"/>
    <col min="8" max="8" width="14.85546875" customWidth="1"/>
    <col min="9" max="9" width="11.7109375" customWidth="1"/>
    <col min="10" max="10" width="11" customWidth="1"/>
    <col min="11" max="11" width="16.42578125" customWidth="1"/>
    <col min="12" max="12" width="14.7109375" customWidth="1"/>
  </cols>
  <sheetData>
    <row r="1" spans="1:10" ht="12.75" customHeight="1">
      <c r="A1" s="5" t="s">
        <v>304</v>
      </c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 ht="12.75" customHeight="1">
      <c r="A3" s="3" t="s">
        <v>21</v>
      </c>
      <c r="B3" s="25" t="s">
        <v>7</v>
      </c>
      <c r="C3" s="3" t="s">
        <v>41</v>
      </c>
      <c r="D3" s="4" t="s">
        <v>220</v>
      </c>
      <c r="E3" s="13">
        <v>290000</v>
      </c>
      <c r="F3" s="36">
        <v>7</v>
      </c>
      <c r="G3" s="36">
        <v>6</v>
      </c>
      <c r="H3" s="13">
        <v>150000</v>
      </c>
      <c r="I3" s="13">
        <v>140000</v>
      </c>
      <c r="J3" s="13">
        <f>SUM(100*I3/H3)</f>
        <v>93.333333333333329</v>
      </c>
    </row>
    <row r="4" spans="1:10" ht="25.5" customHeight="1">
      <c r="A4" s="3" t="s">
        <v>21</v>
      </c>
      <c r="B4" s="25" t="s">
        <v>7</v>
      </c>
      <c r="C4" s="3" t="s">
        <v>222</v>
      </c>
      <c r="D4" s="4" t="s">
        <v>221</v>
      </c>
      <c r="E4" s="13">
        <v>209918</v>
      </c>
      <c r="F4" s="36">
        <v>6</v>
      </c>
      <c r="G4" s="36">
        <v>5</v>
      </c>
      <c r="H4" s="13">
        <v>108000</v>
      </c>
      <c r="I4" s="13">
        <v>98000</v>
      </c>
      <c r="J4" s="13">
        <f t="shared" ref="J4:J59" si="0">SUM(100*I4/H4)</f>
        <v>90.740740740740748</v>
      </c>
    </row>
    <row r="5" spans="1:10" ht="26.25" customHeight="1">
      <c r="A5" s="3" t="s">
        <v>21</v>
      </c>
      <c r="B5" s="25" t="s">
        <v>4</v>
      </c>
      <c r="C5" s="3" t="s">
        <v>24</v>
      </c>
      <c r="D5" s="4" t="s">
        <v>344</v>
      </c>
      <c r="E5" s="13">
        <v>1278000</v>
      </c>
      <c r="F5" s="36">
        <v>18</v>
      </c>
      <c r="G5" s="36">
        <v>10</v>
      </c>
      <c r="H5" s="13">
        <v>480000</v>
      </c>
      <c r="I5" s="13">
        <v>288000</v>
      </c>
      <c r="J5" s="13">
        <f t="shared" si="0"/>
        <v>60</v>
      </c>
    </row>
    <row r="6" spans="1:10" ht="24.75" customHeight="1">
      <c r="A6" s="3" t="s">
        <v>21</v>
      </c>
      <c r="B6" s="25" t="s">
        <v>4</v>
      </c>
      <c r="C6" s="3" t="s">
        <v>27</v>
      </c>
      <c r="D6" s="4" t="s">
        <v>223</v>
      </c>
      <c r="E6" s="13">
        <v>1032000</v>
      </c>
      <c r="F6" s="36">
        <v>33</v>
      </c>
      <c r="G6" s="36">
        <v>19</v>
      </c>
      <c r="H6" s="13">
        <v>474000</v>
      </c>
      <c r="I6" s="13">
        <v>286000</v>
      </c>
      <c r="J6" s="13">
        <f t="shared" si="0"/>
        <v>60.337552742616033</v>
      </c>
    </row>
    <row r="7" spans="1:10" ht="25.5" customHeight="1">
      <c r="A7" s="3" t="s">
        <v>21</v>
      </c>
      <c r="B7" s="25" t="s">
        <v>7</v>
      </c>
      <c r="C7" s="3" t="s">
        <v>34</v>
      </c>
      <c r="D7" s="4" t="s">
        <v>224</v>
      </c>
      <c r="E7" s="13">
        <v>150000</v>
      </c>
      <c r="F7" s="36">
        <v>3</v>
      </c>
      <c r="G7" s="36">
        <v>2</v>
      </c>
      <c r="H7" s="13">
        <v>100818</v>
      </c>
      <c r="I7" s="13">
        <v>60492</v>
      </c>
      <c r="J7" s="13">
        <f t="shared" si="0"/>
        <v>60.001190263643394</v>
      </c>
    </row>
    <row r="8" spans="1:10" ht="24.75" customHeight="1">
      <c r="A8" s="3" t="s">
        <v>21</v>
      </c>
      <c r="B8" s="25" t="s">
        <v>7</v>
      </c>
      <c r="C8" s="3" t="s">
        <v>23</v>
      </c>
      <c r="D8" s="4" t="s">
        <v>225</v>
      </c>
      <c r="E8" s="13">
        <v>152000</v>
      </c>
      <c r="F8" s="36">
        <v>5</v>
      </c>
      <c r="G8" s="36">
        <v>3</v>
      </c>
      <c r="H8" s="13">
        <v>94000</v>
      </c>
      <c r="I8" s="13">
        <v>73000</v>
      </c>
      <c r="J8" s="13">
        <f t="shared" si="0"/>
        <v>77.659574468085111</v>
      </c>
    </row>
    <row r="9" spans="1:10" ht="36.75" customHeight="1">
      <c r="A9" s="3" t="s">
        <v>21</v>
      </c>
      <c r="B9" s="25" t="s">
        <v>4</v>
      </c>
      <c r="C9" s="3" t="s">
        <v>26</v>
      </c>
      <c r="D9" s="4" t="s">
        <v>345</v>
      </c>
      <c r="E9" s="13">
        <v>1055900</v>
      </c>
      <c r="F9" s="36">
        <v>21</v>
      </c>
      <c r="G9" s="36">
        <v>11</v>
      </c>
      <c r="H9" s="13">
        <v>587965</v>
      </c>
      <c r="I9" s="13">
        <v>353965</v>
      </c>
      <c r="J9" s="13">
        <f t="shared" si="0"/>
        <v>60.201712686979668</v>
      </c>
    </row>
    <row r="10" spans="1:10" ht="12.75" customHeight="1">
      <c r="A10" s="3" t="s">
        <v>21</v>
      </c>
      <c r="B10" s="25" t="s">
        <v>4</v>
      </c>
      <c r="C10" s="3" t="s">
        <v>33</v>
      </c>
      <c r="D10" s="3" t="s">
        <v>346</v>
      </c>
      <c r="E10" s="13">
        <v>548000</v>
      </c>
      <c r="F10" s="36">
        <v>26</v>
      </c>
      <c r="G10" s="36">
        <v>20</v>
      </c>
      <c r="H10" s="13">
        <v>300000</v>
      </c>
      <c r="I10" s="13">
        <v>180000</v>
      </c>
      <c r="J10" s="13">
        <f t="shared" si="0"/>
        <v>60</v>
      </c>
    </row>
    <row r="11" spans="1:10" ht="12.75" customHeight="1">
      <c r="A11" s="3" t="s">
        <v>21</v>
      </c>
      <c r="B11" s="25" t="s">
        <v>7</v>
      </c>
      <c r="C11" s="3" t="s">
        <v>227</v>
      </c>
      <c r="D11" s="3" t="s">
        <v>226</v>
      </c>
      <c r="E11" s="13">
        <v>150000</v>
      </c>
      <c r="F11" s="36">
        <v>8</v>
      </c>
      <c r="G11" s="36">
        <v>6</v>
      </c>
      <c r="H11" s="13">
        <v>78000</v>
      </c>
      <c r="I11" s="13">
        <v>66000</v>
      </c>
      <c r="J11" s="13">
        <f t="shared" si="0"/>
        <v>84.615384615384613</v>
      </c>
    </row>
    <row r="12" spans="1:10" ht="12.75" customHeight="1">
      <c r="A12" s="3" t="s">
        <v>21</v>
      </c>
      <c r="B12" s="25" t="s">
        <v>7</v>
      </c>
      <c r="C12" s="3" t="s">
        <v>229</v>
      </c>
      <c r="D12" s="3" t="s">
        <v>228</v>
      </c>
      <c r="E12" s="13">
        <v>207162</v>
      </c>
      <c r="F12" s="36">
        <v>12</v>
      </c>
      <c r="G12" s="36">
        <v>7</v>
      </c>
      <c r="H12" s="13">
        <v>69669</v>
      </c>
      <c r="I12" s="13">
        <v>57169</v>
      </c>
      <c r="J12" s="13">
        <f t="shared" si="0"/>
        <v>82.058017195596321</v>
      </c>
    </row>
    <row r="13" spans="1:10" ht="12.75" customHeight="1">
      <c r="A13" s="3" t="s">
        <v>21</v>
      </c>
      <c r="B13" s="25" t="s">
        <v>7</v>
      </c>
      <c r="C13" s="3" t="s">
        <v>231</v>
      </c>
      <c r="D13" s="3" t="s">
        <v>230</v>
      </c>
      <c r="E13" s="13">
        <v>275000</v>
      </c>
      <c r="F13" s="36">
        <v>4</v>
      </c>
      <c r="G13" s="36">
        <v>3</v>
      </c>
      <c r="H13" s="13">
        <v>67000</v>
      </c>
      <c r="I13" s="13">
        <v>60000</v>
      </c>
      <c r="J13" s="13">
        <f t="shared" si="0"/>
        <v>89.552238805970148</v>
      </c>
    </row>
    <row r="14" spans="1:10" ht="12.75" customHeight="1">
      <c r="A14" s="3" t="s">
        <v>21</v>
      </c>
      <c r="B14" s="25" t="s">
        <v>4</v>
      </c>
      <c r="C14" s="3" t="s">
        <v>22</v>
      </c>
      <c r="D14" s="3" t="s">
        <v>232</v>
      </c>
      <c r="E14" s="13">
        <v>603000</v>
      </c>
      <c r="F14" s="36">
        <v>12</v>
      </c>
      <c r="G14" s="36">
        <v>7</v>
      </c>
      <c r="H14" s="13">
        <v>363800</v>
      </c>
      <c r="I14" s="13">
        <v>270000</v>
      </c>
      <c r="J14" s="13">
        <f t="shared" si="0"/>
        <v>74.216602528862012</v>
      </c>
    </row>
    <row r="15" spans="1:10" ht="25.5" customHeight="1">
      <c r="A15" s="3" t="s">
        <v>21</v>
      </c>
      <c r="B15" s="25" t="s">
        <v>7</v>
      </c>
      <c r="C15" s="3" t="s">
        <v>44</v>
      </c>
      <c r="D15" s="4" t="s">
        <v>233</v>
      </c>
      <c r="E15" s="13">
        <v>294400</v>
      </c>
      <c r="F15" s="36">
        <v>2</v>
      </c>
      <c r="G15" s="36">
        <v>2</v>
      </c>
      <c r="H15" s="13">
        <v>32000</v>
      </c>
      <c r="I15" s="13">
        <v>32000</v>
      </c>
      <c r="J15" s="13">
        <f t="shared" si="0"/>
        <v>100</v>
      </c>
    </row>
    <row r="16" spans="1:10" ht="25.5">
      <c r="A16" s="3" t="s">
        <v>21</v>
      </c>
      <c r="B16" s="25" t="s">
        <v>7</v>
      </c>
      <c r="C16" s="3" t="s">
        <v>235</v>
      </c>
      <c r="D16" s="4" t="s">
        <v>234</v>
      </c>
      <c r="E16" s="13">
        <v>300000</v>
      </c>
      <c r="F16" s="36">
        <v>4</v>
      </c>
      <c r="G16" s="36">
        <v>4</v>
      </c>
      <c r="H16" s="13">
        <v>65760</v>
      </c>
      <c r="I16" s="13">
        <v>65760</v>
      </c>
      <c r="J16" s="13">
        <f t="shared" si="0"/>
        <v>100</v>
      </c>
    </row>
    <row r="17" spans="1:10" ht="24.75" customHeight="1">
      <c r="A17" s="3" t="s">
        <v>21</v>
      </c>
      <c r="B17" s="25" t="s">
        <v>7</v>
      </c>
      <c r="C17" s="3" t="s">
        <v>341</v>
      </c>
      <c r="D17" s="4" t="s">
        <v>347</v>
      </c>
      <c r="E17" s="13">
        <v>266000</v>
      </c>
      <c r="F17" s="36"/>
      <c r="G17" s="36"/>
      <c r="H17" s="13">
        <v>141800</v>
      </c>
      <c r="I17" s="13">
        <v>115000</v>
      </c>
      <c r="J17" s="13">
        <f t="shared" si="0"/>
        <v>81.100141043723553</v>
      </c>
    </row>
    <row r="18" spans="1:10" ht="12.75" customHeight="1">
      <c r="A18" s="3" t="s">
        <v>21</v>
      </c>
      <c r="B18" s="25" t="s">
        <v>4</v>
      </c>
      <c r="C18" s="3" t="s">
        <v>28</v>
      </c>
      <c r="D18" s="3" t="s">
        <v>236</v>
      </c>
      <c r="E18" s="13">
        <v>565000</v>
      </c>
      <c r="F18" s="36">
        <v>10</v>
      </c>
      <c r="G18" s="36">
        <v>7</v>
      </c>
      <c r="H18" s="13">
        <v>154798</v>
      </c>
      <c r="I18" s="13">
        <v>102000</v>
      </c>
      <c r="J18" s="13">
        <f t="shared" si="0"/>
        <v>65.892324190235016</v>
      </c>
    </row>
    <row r="19" spans="1:10" ht="12.75" customHeight="1">
      <c r="A19" s="3" t="s">
        <v>21</v>
      </c>
      <c r="B19" s="25" t="s">
        <v>4</v>
      </c>
      <c r="C19" s="3" t="s">
        <v>238</v>
      </c>
      <c r="D19" s="3" t="s">
        <v>237</v>
      </c>
      <c r="E19" s="13">
        <v>791000</v>
      </c>
      <c r="F19" s="36">
        <v>22</v>
      </c>
      <c r="G19" s="36">
        <v>12</v>
      </c>
      <c r="H19" s="13">
        <v>255000</v>
      </c>
      <c r="I19" s="13">
        <v>216000</v>
      </c>
      <c r="J19" s="13">
        <f t="shared" si="0"/>
        <v>84.705882352941174</v>
      </c>
    </row>
    <row r="20" spans="1:10" ht="12.75" customHeight="1">
      <c r="A20" s="3" t="s">
        <v>21</v>
      </c>
      <c r="B20" s="25" t="s">
        <v>4</v>
      </c>
      <c r="C20" s="3" t="s">
        <v>30</v>
      </c>
      <c r="D20" s="3" t="s">
        <v>239</v>
      </c>
      <c r="E20" s="13">
        <v>405000</v>
      </c>
      <c r="F20" s="36">
        <v>6</v>
      </c>
      <c r="G20" s="36">
        <v>4</v>
      </c>
      <c r="H20" s="13">
        <v>145360</v>
      </c>
      <c r="I20" s="13">
        <v>140000</v>
      </c>
      <c r="J20" s="13">
        <f t="shared" si="0"/>
        <v>96.312603192074846</v>
      </c>
    </row>
    <row r="21" spans="1:10" ht="25.5" customHeight="1">
      <c r="A21" s="3" t="s">
        <v>21</v>
      </c>
      <c r="B21" s="25" t="s">
        <v>4</v>
      </c>
      <c r="C21" s="3" t="s">
        <v>342</v>
      </c>
      <c r="D21" s="4" t="s">
        <v>240</v>
      </c>
      <c r="E21" s="13">
        <v>512000</v>
      </c>
      <c r="F21" s="36">
        <v>11</v>
      </c>
      <c r="G21" s="36">
        <v>8</v>
      </c>
      <c r="H21" s="13">
        <v>205000</v>
      </c>
      <c r="I21" s="13">
        <v>123000</v>
      </c>
      <c r="J21" s="13">
        <f t="shared" si="0"/>
        <v>60</v>
      </c>
    </row>
    <row r="22" spans="1:10" ht="12.75" customHeight="1">
      <c r="A22" s="3" t="s">
        <v>21</v>
      </c>
      <c r="B22" s="25" t="s">
        <v>4</v>
      </c>
      <c r="C22" s="3" t="s">
        <v>241</v>
      </c>
      <c r="D22" s="3" t="s">
        <v>37</v>
      </c>
      <c r="E22" s="13">
        <v>622100</v>
      </c>
      <c r="F22" s="36">
        <v>15</v>
      </c>
      <c r="G22" s="36">
        <v>10</v>
      </c>
      <c r="H22" s="13">
        <v>209000</v>
      </c>
      <c r="I22" s="13">
        <v>180000</v>
      </c>
      <c r="J22" s="13">
        <f t="shared" si="0"/>
        <v>86.124401913875602</v>
      </c>
    </row>
    <row r="23" spans="1:10" ht="24.75" customHeight="1">
      <c r="A23" s="3" t="s">
        <v>21</v>
      </c>
      <c r="B23" s="25" t="s">
        <v>4</v>
      </c>
      <c r="C23" s="3" t="s">
        <v>25</v>
      </c>
      <c r="D23" s="4" t="s">
        <v>242</v>
      </c>
      <c r="E23" s="13">
        <v>338900</v>
      </c>
      <c r="F23" s="36">
        <v>9</v>
      </c>
      <c r="G23" s="36">
        <v>6</v>
      </c>
      <c r="H23" s="13">
        <v>166800</v>
      </c>
      <c r="I23" s="13">
        <v>150000</v>
      </c>
      <c r="J23" s="13">
        <f t="shared" si="0"/>
        <v>89.928057553956833</v>
      </c>
    </row>
    <row r="24" spans="1:10" ht="24.75" customHeight="1">
      <c r="A24" s="3" t="s">
        <v>21</v>
      </c>
      <c r="B24" s="25" t="s">
        <v>4</v>
      </c>
      <c r="C24" s="3" t="s">
        <v>244</v>
      </c>
      <c r="D24" s="4" t="s">
        <v>243</v>
      </c>
      <c r="E24" s="13">
        <v>1097200</v>
      </c>
      <c r="F24" s="36">
        <v>8</v>
      </c>
      <c r="G24" s="36">
        <v>5</v>
      </c>
      <c r="H24" s="13">
        <v>352000</v>
      </c>
      <c r="I24" s="13">
        <v>230000</v>
      </c>
      <c r="J24" s="13">
        <f t="shared" si="0"/>
        <v>65.340909090909093</v>
      </c>
    </row>
    <row r="25" spans="1:10" ht="12.75" customHeight="1">
      <c r="A25" s="3" t="s">
        <v>21</v>
      </c>
      <c r="B25" s="25" t="s">
        <v>7</v>
      </c>
      <c r="C25" s="3" t="s">
        <v>35</v>
      </c>
      <c r="D25" s="3" t="s">
        <v>245</v>
      </c>
      <c r="E25" s="13">
        <v>219000</v>
      </c>
      <c r="F25" s="36">
        <v>3</v>
      </c>
      <c r="G25" s="36">
        <v>2</v>
      </c>
      <c r="H25" s="13">
        <v>65000</v>
      </c>
      <c r="I25" s="13">
        <v>50000</v>
      </c>
      <c r="J25" s="13">
        <f t="shared" si="0"/>
        <v>76.92307692307692</v>
      </c>
    </row>
    <row r="26" spans="1:10" ht="12.75" customHeight="1">
      <c r="A26" s="3" t="s">
        <v>21</v>
      </c>
      <c r="B26" s="25" t="s">
        <v>4</v>
      </c>
      <c r="C26" s="3" t="s">
        <v>247</v>
      </c>
      <c r="D26" s="3" t="s">
        <v>246</v>
      </c>
      <c r="E26" s="13">
        <v>384997</v>
      </c>
      <c r="F26" s="36">
        <v>6</v>
      </c>
      <c r="G26" s="36">
        <v>4</v>
      </c>
      <c r="H26" s="13">
        <v>259564</v>
      </c>
      <c r="I26" s="13">
        <v>155740</v>
      </c>
      <c r="J26" s="13">
        <f t="shared" si="0"/>
        <v>60.000616418301462</v>
      </c>
    </row>
    <row r="27" spans="1:10" ht="25.5" customHeight="1">
      <c r="A27" s="3" t="s">
        <v>21</v>
      </c>
      <c r="B27" s="25" t="s">
        <v>4</v>
      </c>
      <c r="C27" s="3" t="s">
        <v>249</v>
      </c>
      <c r="D27" s="4" t="s">
        <v>248</v>
      </c>
      <c r="E27" s="13">
        <v>301000</v>
      </c>
      <c r="F27" s="36">
        <v>4</v>
      </c>
      <c r="G27" s="36">
        <v>2</v>
      </c>
      <c r="H27" s="13">
        <v>132000</v>
      </c>
      <c r="I27" s="13">
        <v>84000</v>
      </c>
      <c r="J27" s="13">
        <f t="shared" si="0"/>
        <v>63.636363636363633</v>
      </c>
    </row>
    <row r="28" spans="1:10" ht="12.75" customHeight="1">
      <c r="A28" s="3" t="s">
        <v>21</v>
      </c>
      <c r="B28" s="25" t="s">
        <v>4</v>
      </c>
      <c r="C28" s="3" t="s">
        <v>32</v>
      </c>
      <c r="D28" s="3" t="s">
        <v>250</v>
      </c>
      <c r="E28" s="13">
        <v>730000</v>
      </c>
      <c r="F28" s="36">
        <v>24</v>
      </c>
      <c r="G28" s="36">
        <v>13</v>
      </c>
      <c r="H28" s="13">
        <v>422000</v>
      </c>
      <c r="I28" s="13">
        <v>253200</v>
      </c>
      <c r="J28" s="13">
        <f t="shared" si="0"/>
        <v>60</v>
      </c>
    </row>
    <row r="29" spans="1:10" ht="24.75" customHeight="1">
      <c r="A29" s="3" t="s">
        <v>21</v>
      </c>
      <c r="B29" s="25" t="s">
        <v>7</v>
      </c>
      <c r="C29" s="3" t="s">
        <v>42</v>
      </c>
      <c r="D29" s="4" t="s">
        <v>251</v>
      </c>
      <c r="E29" s="13">
        <v>190400</v>
      </c>
      <c r="F29" s="36">
        <v>4</v>
      </c>
      <c r="G29" s="36">
        <v>3</v>
      </c>
      <c r="H29" s="13">
        <v>98000</v>
      </c>
      <c r="I29" s="13">
        <v>90000</v>
      </c>
      <c r="J29" s="13">
        <f t="shared" si="0"/>
        <v>91.836734693877546</v>
      </c>
    </row>
    <row r="30" spans="1:10" ht="12.75" customHeight="1">
      <c r="A30" s="3" t="s">
        <v>21</v>
      </c>
      <c r="B30" s="25" t="s">
        <v>4</v>
      </c>
      <c r="C30" s="3" t="s">
        <v>31</v>
      </c>
      <c r="D30" s="3" t="s">
        <v>252</v>
      </c>
      <c r="E30" s="13">
        <v>413000</v>
      </c>
      <c r="F30" s="36">
        <v>8</v>
      </c>
      <c r="G30" s="36">
        <v>6</v>
      </c>
      <c r="H30" s="13">
        <v>198000</v>
      </c>
      <c r="I30" s="13">
        <v>138000</v>
      </c>
      <c r="J30" s="13">
        <f t="shared" si="0"/>
        <v>69.696969696969703</v>
      </c>
    </row>
    <row r="31" spans="1:10" ht="24.75" customHeight="1">
      <c r="A31" s="3" t="s">
        <v>21</v>
      </c>
      <c r="B31" s="25" t="s">
        <v>7</v>
      </c>
      <c r="C31" s="3" t="s">
        <v>254</v>
      </c>
      <c r="D31" s="4" t="s">
        <v>253</v>
      </c>
      <c r="E31" s="13">
        <v>255000</v>
      </c>
      <c r="F31" s="36">
        <v>3</v>
      </c>
      <c r="G31" s="36">
        <v>2</v>
      </c>
      <c r="H31" s="13">
        <v>132000</v>
      </c>
      <c r="I31" s="13">
        <v>84000</v>
      </c>
      <c r="J31" s="13">
        <f t="shared" si="0"/>
        <v>63.636363636363633</v>
      </c>
    </row>
    <row r="32" spans="1:10" ht="12.75" customHeight="1">
      <c r="A32" s="3" t="s">
        <v>21</v>
      </c>
      <c r="B32" s="25" t="s">
        <v>4</v>
      </c>
      <c r="C32" s="3" t="s">
        <v>38</v>
      </c>
      <c r="D32" s="3" t="s">
        <v>255</v>
      </c>
      <c r="E32" s="13">
        <v>831000</v>
      </c>
      <c r="F32" s="36">
        <v>15</v>
      </c>
      <c r="G32" s="36">
        <v>11</v>
      </c>
      <c r="H32" s="13">
        <v>453000</v>
      </c>
      <c r="I32" s="13">
        <v>276000</v>
      </c>
      <c r="J32" s="13">
        <f t="shared" si="0"/>
        <v>60.927152317880797</v>
      </c>
    </row>
    <row r="33" spans="1:10" ht="12.75" customHeight="1">
      <c r="A33" s="3" t="s">
        <v>21</v>
      </c>
      <c r="B33" s="25" t="s">
        <v>7</v>
      </c>
      <c r="C33" s="3" t="s">
        <v>257</v>
      </c>
      <c r="D33" s="3" t="s">
        <v>256</v>
      </c>
      <c r="E33" s="13">
        <v>172000</v>
      </c>
      <c r="F33" s="36">
        <v>3</v>
      </c>
      <c r="G33" s="36">
        <v>2</v>
      </c>
      <c r="H33" s="13">
        <v>59762</v>
      </c>
      <c r="I33" s="13">
        <v>57062</v>
      </c>
      <c r="J33" s="13">
        <f t="shared" si="0"/>
        <v>95.482078913021653</v>
      </c>
    </row>
    <row r="34" spans="1:10" ht="12.75" customHeight="1">
      <c r="A34" s="3" t="s">
        <v>21</v>
      </c>
      <c r="B34" s="25" t="s">
        <v>7</v>
      </c>
      <c r="C34" s="3" t="s">
        <v>259</v>
      </c>
      <c r="D34" s="4" t="s">
        <v>258</v>
      </c>
      <c r="E34" s="13">
        <v>150000</v>
      </c>
      <c r="F34" s="36">
        <v>3</v>
      </c>
      <c r="G34" s="36">
        <v>2</v>
      </c>
      <c r="H34" s="13">
        <v>57000</v>
      </c>
      <c r="I34" s="13">
        <v>56000</v>
      </c>
      <c r="J34" s="13">
        <f t="shared" si="0"/>
        <v>98.245614035087726</v>
      </c>
    </row>
    <row r="35" spans="1:10" ht="26.25" customHeight="1">
      <c r="A35" s="3" t="s">
        <v>21</v>
      </c>
      <c r="B35" s="25" t="s">
        <v>7</v>
      </c>
      <c r="C35" s="3" t="s">
        <v>261</v>
      </c>
      <c r="D35" s="4" t="s">
        <v>260</v>
      </c>
      <c r="E35" s="13">
        <v>150000</v>
      </c>
      <c r="F35" s="36">
        <v>4</v>
      </c>
      <c r="G35" s="36">
        <v>2</v>
      </c>
      <c r="H35" s="13">
        <v>65000</v>
      </c>
      <c r="I35" s="13">
        <v>40000</v>
      </c>
      <c r="J35" s="13">
        <f t="shared" si="0"/>
        <v>61.53846153846154</v>
      </c>
    </row>
    <row r="36" spans="1:10" ht="24" customHeight="1">
      <c r="A36" s="3" t="s">
        <v>21</v>
      </c>
      <c r="B36" s="25" t="s">
        <v>7</v>
      </c>
      <c r="C36" s="3" t="s">
        <v>263</v>
      </c>
      <c r="D36" s="4" t="s">
        <v>262</v>
      </c>
      <c r="E36" s="13">
        <v>207161</v>
      </c>
      <c r="F36" s="36">
        <v>12</v>
      </c>
      <c r="G36" s="36">
        <v>8</v>
      </c>
      <c r="H36" s="13">
        <v>89668</v>
      </c>
      <c r="I36" s="13">
        <v>80000</v>
      </c>
      <c r="J36" s="13">
        <f t="shared" si="0"/>
        <v>89.218004193246202</v>
      </c>
    </row>
    <row r="37" spans="1:10" ht="24.75" customHeight="1">
      <c r="A37" s="3" t="s">
        <v>21</v>
      </c>
      <c r="B37" s="25" t="s">
        <v>7</v>
      </c>
      <c r="C37" s="3" t="s">
        <v>265</v>
      </c>
      <c r="D37" s="4" t="s">
        <v>264</v>
      </c>
      <c r="E37" s="13">
        <v>250000</v>
      </c>
      <c r="F37" s="36">
        <v>7</v>
      </c>
      <c r="G37" s="36">
        <v>4</v>
      </c>
      <c r="H37" s="13">
        <v>158000</v>
      </c>
      <c r="I37" s="13">
        <v>116000</v>
      </c>
      <c r="J37" s="13">
        <f t="shared" si="0"/>
        <v>73.417721518987335</v>
      </c>
    </row>
    <row r="38" spans="1:10" ht="25.5" customHeight="1">
      <c r="A38" s="3" t="s">
        <v>21</v>
      </c>
      <c r="B38" s="25" t="s">
        <v>7</v>
      </c>
      <c r="C38" s="3" t="s">
        <v>36</v>
      </c>
      <c r="D38" s="4" t="s">
        <v>266</v>
      </c>
      <c r="E38" s="13">
        <v>150000</v>
      </c>
      <c r="F38" s="36">
        <v>3</v>
      </c>
      <c r="G38" s="36">
        <v>2</v>
      </c>
      <c r="H38" s="13">
        <v>81256</v>
      </c>
      <c r="I38" s="13">
        <v>49000</v>
      </c>
      <c r="J38" s="13">
        <f t="shared" si="0"/>
        <v>60.303239145416953</v>
      </c>
    </row>
    <row r="39" spans="1:10" ht="12.75" customHeight="1">
      <c r="A39" s="3" t="s">
        <v>21</v>
      </c>
      <c r="B39" s="25" t="s">
        <v>7</v>
      </c>
      <c r="C39" s="3" t="s">
        <v>268</v>
      </c>
      <c r="D39" s="3" t="s">
        <v>267</v>
      </c>
      <c r="E39" s="13">
        <v>150000</v>
      </c>
      <c r="F39" s="36">
        <v>4</v>
      </c>
      <c r="G39" s="36">
        <v>2</v>
      </c>
      <c r="H39" s="13">
        <v>78000</v>
      </c>
      <c r="I39" s="13">
        <v>68000</v>
      </c>
      <c r="J39" s="13">
        <f t="shared" si="0"/>
        <v>87.179487179487182</v>
      </c>
    </row>
    <row r="40" spans="1:10" ht="12.75" customHeight="1">
      <c r="A40" s="3" t="s">
        <v>21</v>
      </c>
      <c r="B40" s="25" t="s">
        <v>4</v>
      </c>
      <c r="C40" s="3" t="s">
        <v>29</v>
      </c>
      <c r="D40" s="3" t="s">
        <v>269</v>
      </c>
      <c r="E40" s="13">
        <v>335000</v>
      </c>
      <c r="F40" s="36">
        <v>9</v>
      </c>
      <c r="G40" s="36">
        <v>5</v>
      </c>
      <c r="H40" s="13">
        <v>184800</v>
      </c>
      <c r="I40" s="13">
        <v>120000</v>
      </c>
      <c r="J40" s="13">
        <f t="shared" si="0"/>
        <v>64.935064935064929</v>
      </c>
    </row>
    <row r="41" spans="1:10" ht="12.75" customHeight="1">
      <c r="A41" s="3" t="s">
        <v>21</v>
      </c>
      <c r="B41" s="25" t="s">
        <v>4</v>
      </c>
      <c r="C41" s="3" t="s">
        <v>40</v>
      </c>
      <c r="D41" s="60" t="s">
        <v>349</v>
      </c>
      <c r="E41" s="13">
        <v>647000</v>
      </c>
      <c r="F41" s="36">
        <v>18</v>
      </c>
      <c r="G41" s="36">
        <v>13</v>
      </c>
      <c r="H41" s="13">
        <v>373200</v>
      </c>
      <c r="I41" s="13">
        <v>228000</v>
      </c>
      <c r="J41" s="13">
        <f t="shared" si="0"/>
        <v>61.09324758842444</v>
      </c>
    </row>
    <row r="42" spans="1:10" ht="24.75" customHeight="1">
      <c r="A42" s="3" t="s">
        <v>21</v>
      </c>
      <c r="B42" s="25" t="s">
        <v>7</v>
      </c>
      <c r="C42" s="3" t="s">
        <v>270</v>
      </c>
      <c r="D42" s="60" t="s">
        <v>350</v>
      </c>
      <c r="E42" s="13">
        <v>190000</v>
      </c>
      <c r="F42" s="36">
        <v>2</v>
      </c>
      <c r="G42" s="36">
        <v>2</v>
      </c>
      <c r="H42" s="13">
        <v>60098</v>
      </c>
      <c r="I42" s="13">
        <v>60098</v>
      </c>
      <c r="J42" s="13">
        <f t="shared" si="0"/>
        <v>100</v>
      </c>
    </row>
    <row r="43" spans="1:10" ht="12.75" customHeight="1">
      <c r="A43" s="3" t="s">
        <v>21</v>
      </c>
      <c r="B43" s="25" t="s">
        <v>7</v>
      </c>
      <c r="C43" s="3" t="s">
        <v>272</v>
      </c>
      <c r="D43" s="3" t="s">
        <v>271</v>
      </c>
      <c r="E43" s="13">
        <v>148000</v>
      </c>
      <c r="F43" s="36">
        <v>5</v>
      </c>
      <c r="G43" s="36">
        <v>3</v>
      </c>
      <c r="H43" s="13">
        <v>79600</v>
      </c>
      <c r="I43" s="13">
        <v>69600</v>
      </c>
      <c r="J43" s="13">
        <f t="shared" si="0"/>
        <v>87.437185929648237</v>
      </c>
    </row>
    <row r="44" spans="1:10" ht="25.5" customHeight="1">
      <c r="A44" s="3" t="s">
        <v>21</v>
      </c>
      <c r="B44" s="25" t="s">
        <v>7</v>
      </c>
      <c r="C44" s="3" t="s">
        <v>274</v>
      </c>
      <c r="D44" s="4" t="s">
        <v>273</v>
      </c>
      <c r="E44" s="13">
        <v>150000</v>
      </c>
      <c r="F44" s="36">
        <v>4</v>
      </c>
      <c r="G44" s="36">
        <v>2</v>
      </c>
      <c r="H44" s="13">
        <v>68130</v>
      </c>
      <c r="I44" s="13">
        <v>40878</v>
      </c>
      <c r="J44" s="13">
        <f t="shared" si="0"/>
        <v>60</v>
      </c>
    </row>
    <row r="45" spans="1:10" ht="12.75" customHeight="1">
      <c r="A45" s="3" t="s">
        <v>21</v>
      </c>
      <c r="B45" s="25" t="s">
        <v>7</v>
      </c>
      <c r="C45" s="3" t="s">
        <v>276</v>
      </c>
      <c r="D45" s="3" t="s">
        <v>275</v>
      </c>
      <c r="E45" s="13">
        <v>148000</v>
      </c>
      <c r="F45" s="36">
        <v>6</v>
      </c>
      <c r="G45" s="36">
        <v>3</v>
      </c>
      <c r="H45" s="13">
        <v>66200</v>
      </c>
      <c r="I45" s="13">
        <v>58100</v>
      </c>
      <c r="J45" s="13">
        <f t="shared" si="0"/>
        <v>87.764350453172199</v>
      </c>
    </row>
    <row r="46" spans="1:10" ht="24.75" customHeight="1">
      <c r="A46" s="3" t="s">
        <v>21</v>
      </c>
      <c r="B46" s="25" t="s">
        <v>7</v>
      </c>
      <c r="C46" s="3" t="s">
        <v>278</v>
      </c>
      <c r="D46" s="4" t="s">
        <v>277</v>
      </c>
      <c r="E46" s="13">
        <v>293000</v>
      </c>
      <c r="F46" s="36">
        <v>11</v>
      </c>
      <c r="G46" s="36">
        <v>9</v>
      </c>
      <c r="H46" s="13">
        <v>192040.6</v>
      </c>
      <c r="I46" s="13">
        <v>179000</v>
      </c>
      <c r="J46" s="13">
        <f t="shared" si="0"/>
        <v>93.209456750291338</v>
      </c>
    </row>
    <row r="47" spans="1:10" ht="25.5" customHeight="1">
      <c r="A47" s="3" t="s">
        <v>21</v>
      </c>
      <c r="B47" s="25" t="s">
        <v>4</v>
      </c>
      <c r="C47" s="3" t="s">
        <v>280</v>
      </c>
      <c r="D47" s="4" t="s">
        <v>279</v>
      </c>
      <c r="E47" s="61">
        <v>758500</v>
      </c>
      <c r="F47" s="36">
        <v>13</v>
      </c>
      <c r="G47" s="36">
        <v>7</v>
      </c>
      <c r="H47" s="13">
        <v>335000</v>
      </c>
      <c r="I47" s="13">
        <v>202000</v>
      </c>
      <c r="J47" s="13">
        <f t="shared" si="0"/>
        <v>60.298507462686565</v>
      </c>
    </row>
    <row r="48" spans="1:10" ht="24.75" customHeight="1">
      <c r="A48" s="3" t="s">
        <v>21</v>
      </c>
      <c r="B48" s="25" t="s">
        <v>7</v>
      </c>
      <c r="C48" s="3" t="s">
        <v>343</v>
      </c>
      <c r="D48" s="4" t="s">
        <v>281</v>
      </c>
      <c r="E48" s="13">
        <v>255000</v>
      </c>
      <c r="F48" s="36">
        <v>3</v>
      </c>
      <c r="G48" s="36">
        <v>2</v>
      </c>
      <c r="H48" s="13">
        <v>132000</v>
      </c>
      <c r="I48" s="13">
        <v>84000</v>
      </c>
      <c r="J48" s="13">
        <f t="shared" si="0"/>
        <v>63.636363636363633</v>
      </c>
    </row>
    <row r="49" spans="1:10" ht="12.75" customHeight="1">
      <c r="A49" s="3" t="s">
        <v>21</v>
      </c>
      <c r="B49" s="25" t="s">
        <v>4</v>
      </c>
      <c r="C49" s="3" t="s">
        <v>283</v>
      </c>
      <c r="D49" s="3" t="s">
        <v>282</v>
      </c>
      <c r="E49" s="13">
        <v>384999</v>
      </c>
      <c r="F49" s="36">
        <v>6</v>
      </c>
      <c r="G49" s="36">
        <v>4</v>
      </c>
      <c r="H49" s="13">
        <v>259566</v>
      </c>
      <c r="I49" s="13">
        <v>155742</v>
      </c>
      <c r="J49" s="13">
        <f t="shared" si="0"/>
        <v>60.00092462032778</v>
      </c>
    </row>
    <row r="50" spans="1:10" ht="24.75" customHeight="1">
      <c r="A50" s="3" t="s">
        <v>21</v>
      </c>
      <c r="B50" s="25" t="s">
        <v>7</v>
      </c>
      <c r="C50" s="3" t="s">
        <v>285</v>
      </c>
      <c r="D50" s="4" t="s">
        <v>284</v>
      </c>
      <c r="E50" s="13">
        <v>255000</v>
      </c>
      <c r="F50" s="36">
        <v>4</v>
      </c>
      <c r="G50" s="36">
        <v>3</v>
      </c>
      <c r="H50" s="13">
        <v>132000</v>
      </c>
      <c r="I50" s="13">
        <v>84000</v>
      </c>
      <c r="J50" s="13">
        <f t="shared" si="0"/>
        <v>63.636363636363633</v>
      </c>
    </row>
    <row r="51" spans="1:10" ht="24" customHeight="1">
      <c r="A51" s="3" t="s">
        <v>21</v>
      </c>
      <c r="B51" s="25" t="s">
        <v>7</v>
      </c>
      <c r="C51" s="3" t="s">
        <v>287</v>
      </c>
      <c r="D51" s="4" t="s">
        <v>286</v>
      </c>
      <c r="E51" s="13">
        <v>150000</v>
      </c>
      <c r="F51" s="36">
        <v>4</v>
      </c>
      <c r="G51" s="36">
        <v>3</v>
      </c>
      <c r="H51" s="13">
        <v>41120</v>
      </c>
      <c r="I51" s="13">
        <v>39120</v>
      </c>
      <c r="J51" s="13">
        <f t="shared" si="0"/>
        <v>95.136186770428012</v>
      </c>
    </row>
    <row r="52" spans="1:10" ht="24.75" customHeight="1">
      <c r="A52" s="3" t="s">
        <v>21</v>
      </c>
      <c r="B52" s="25" t="s">
        <v>4</v>
      </c>
      <c r="C52" s="3" t="s">
        <v>39</v>
      </c>
      <c r="D52" s="4" t="s">
        <v>348</v>
      </c>
      <c r="E52" s="13">
        <v>350000</v>
      </c>
      <c r="F52" s="36">
        <v>6</v>
      </c>
      <c r="G52" s="36">
        <v>3</v>
      </c>
      <c r="H52" s="13">
        <v>150000</v>
      </c>
      <c r="I52" s="13">
        <v>90000</v>
      </c>
      <c r="J52" s="13">
        <f t="shared" si="0"/>
        <v>60</v>
      </c>
    </row>
    <row r="53" spans="1:10" ht="24.75" customHeight="1">
      <c r="A53" s="3" t="s">
        <v>21</v>
      </c>
      <c r="B53" s="25" t="s">
        <v>4</v>
      </c>
      <c r="C53" s="3" t="s">
        <v>289</v>
      </c>
      <c r="D53" s="4" t="s">
        <v>288</v>
      </c>
      <c r="E53" s="13">
        <v>940000</v>
      </c>
      <c r="F53" s="36">
        <v>20</v>
      </c>
      <c r="G53" s="36">
        <v>11</v>
      </c>
      <c r="H53" s="13">
        <v>124000</v>
      </c>
      <c r="I53" s="13">
        <v>77000</v>
      </c>
      <c r="J53" s="13">
        <f t="shared" si="0"/>
        <v>62.096774193548384</v>
      </c>
    </row>
    <row r="54" spans="1:10" ht="12.75" customHeight="1">
      <c r="A54" s="3" t="s">
        <v>21</v>
      </c>
      <c r="B54" s="25" t="s">
        <v>4</v>
      </c>
      <c r="C54" s="3" t="s">
        <v>291</v>
      </c>
      <c r="D54" s="62" t="s">
        <v>290</v>
      </c>
      <c r="E54" s="13">
        <v>150000</v>
      </c>
      <c r="F54" s="36">
        <v>1</v>
      </c>
      <c r="G54" s="36"/>
      <c r="H54" s="13">
        <v>50000</v>
      </c>
      <c r="I54" s="13"/>
      <c r="J54" s="13">
        <f t="shared" si="0"/>
        <v>0</v>
      </c>
    </row>
    <row r="55" spans="1:10" ht="25.5" customHeight="1">
      <c r="A55" s="3" t="s">
        <v>21</v>
      </c>
      <c r="B55" s="25" t="s">
        <v>4</v>
      </c>
      <c r="C55" s="3" t="s">
        <v>293</v>
      </c>
      <c r="D55" s="4" t="s">
        <v>292</v>
      </c>
      <c r="E55" s="13">
        <v>529000</v>
      </c>
      <c r="F55" s="36">
        <v>16</v>
      </c>
      <c r="G55" s="36">
        <v>10</v>
      </c>
      <c r="H55" s="13">
        <v>147000</v>
      </c>
      <c r="I55" s="13">
        <v>133000</v>
      </c>
      <c r="J55" s="13">
        <f t="shared" si="0"/>
        <v>90.476190476190482</v>
      </c>
    </row>
    <row r="56" spans="1:10" ht="12.75" customHeight="1">
      <c r="A56" s="25" t="s">
        <v>21</v>
      </c>
      <c r="B56" s="25" t="s">
        <v>7</v>
      </c>
      <c r="C56" s="3" t="s">
        <v>295</v>
      </c>
      <c r="D56" s="3" t="s">
        <v>294</v>
      </c>
      <c r="E56" s="13">
        <v>150000</v>
      </c>
      <c r="F56" s="36">
        <v>2</v>
      </c>
      <c r="G56" s="36">
        <v>1</v>
      </c>
      <c r="H56" s="13">
        <v>60000</v>
      </c>
      <c r="I56" s="13">
        <v>36000</v>
      </c>
      <c r="J56" s="13">
        <f t="shared" si="0"/>
        <v>60</v>
      </c>
    </row>
    <row r="57" spans="1:10" ht="12.75" customHeight="1">
      <c r="A57" s="25" t="s">
        <v>21</v>
      </c>
      <c r="B57" s="25" t="s">
        <v>7</v>
      </c>
      <c r="C57" s="3" t="s">
        <v>297</v>
      </c>
      <c r="D57" s="3" t="s">
        <v>296</v>
      </c>
      <c r="E57" s="13">
        <v>208000</v>
      </c>
      <c r="F57" s="36">
        <v>2</v>
      </c>
      <c r="G57" s="36">
        <v>1</v>
      </c>
      <c r="H57" s="13">
        <v>24000</v>
      </c>
      <c r="I57" s="13">
        <v>16000</v>
      </c>
      <c r="J57" s="13">
        <f t="shared" si="0"/>
        <v>66.666666666666671</v>
      </c>
    </row>
    <row r="58" spans="1:10" ht="37.5" customHeight="1">
      <c r="A58" s="25" t="s">
        <v>21</v>
      </c>
      <c r="B58" s="25" t="s">
        <v>7</v>
      </c>
      <c r="C58" s="3" t="s">
        <v>299</v>
      </c>
      <c r="D58" s="4" t="s">
        <v>298</v>
      </c>
      <c r="E58" s="13">
        <v>150000</v>
      </c>
      <c r="F58" s="36">
        <v>3</v>
      </c>
      <c r="G58" s="36">
        <v>2</v>
      </c>
      <c r="H58" s="13">
        <v>100815</v>
      </c>
      <c r="I58" s="13">
        <v>60489</v>
      </c>
      <c r="J58" s="13">
        <f t="shared" si="0"/>
        <v>60</v>
      </c>
    </row>
    <row r="59" spans="1:10" ht="12.75" customHeight="1">
      <c r="A59" s="113" t="s">
        <v>21</v>
      </c>
      <c r="B59" s="25" t="s">
        <v>4</v>
      </c>
      <c r="C59" s="3" t="s">
        <v>43</v>
      </c>
      <c r="D59" s="3" t="s">
        <v>300</v>
      </c>
      <c r="E59" s="13">
        <v>335000</v>
      </c>
      <c r="F59" s="36">
        <v>16</v>
      </c>
      <c r="G59" s="36">
        <v>8</v>
      </c>
      <c r="H59" s="13">
        <v>197000</v>
      </c>
      <c r="I59" s="13">
        <v>126000</v>
      </c>
      <c r="J59" s="13">
        <f t="shared" si="0"/>
        <v>63.959390862944161</v>
      </c>
    </row>
    <row r="60" spans="1:10" ht="12.75" customHeight="1">
      <c r="A60" s="55" t="s">
        <v>73</v>
      </c>
      <c r="B60" s="21"/>
      <c r="C60" s="21"/>
      <c r="D60" s="15" t="s">
        <v>81</v>
      </c>
      <c r="E60" s="51">
        <f>SUM(E3:E59)-E54</f>
        <v>22072637</v>
      </c>
      <c r="H60" s="40">
        <f>SUM(H3:H59)</f>
        <v>9725589.5999999996</v>
      </c>
      <c r="I60" s="40">
        <f>SUM(I3:I59)</f>
        <v>6742415</v>
      </c>
    </row>
    <row r="61" spans="1:10" ht="12.75" customHeight="1">
      <c r="A61" s="58"/>
      <c r="B61" s="58"/>
      <c r="C61" s="58"/>
      <c r="D61" s="112" t="s">
        <v>355</v>
      </c>
      <c r="E61" s="33">
        <f>SUM(E54)</f>
        <v>150000</v>
      </c>
    </row>
    <row r="62" spans="1:10" ht="12.75" customHeight="1">
      <c r="A62" s="21"/>
      <c r="B62" s="21"/>
      <c r="C62" s="21"/>
      <c r="D62" s="15" t="s">
        <v>82</v>
      </c>
      <c r="E62" s="18">
        <v>225363</v>
      </c>
    </row>
    <row r="63" spans="1:10" ht="12.75" customHeight="1">
      <c r="A63" s="21"/>
      <c r="B63" s="21"/>
      <c r="C63" s="21"/>
      <c r="D63" s="16"/>
      <c r="E63" s="18"/>
    </row>
    <row r="64" spans="1:10" ht="12.75" customHeight="1">
      <c r="A64" s="21"/>
      <c r="B64" s="21"/>
      <c r="C64" s="21"/>
      <c r="D64" s="16" t="s">
        <v>83</v>
      </c>
      <c r="E64" s="18">
        <f>SUM(E60:E63)</f>
        <v>22448000</v>
      </c>
    </row>
    <row r="65" spans="1:10" ht="12.75" customHeight="1">
      <c r="A65" s="21"/>
      <c r="B65" s="21"/>
      <c r="C65" s="21"/>
      <c r="D65" s="26"/>
      <c r="E65" s="7"/>
    </row>
    <row r="66" spans="1:10" ht="12.75" customHeight="1">
      <c r="A66" s="21"/>
      <c r="B66" s="21"/>
      <c r="C66" s="59"/>
      <c r="D66" s="26"/>
      <c r="E66" s="7"/>
      <c r="F66" s="22"/>
    </row>
    <row r="67" spans="1:10" ht="12.75" customHeight="1">
      <c r="A67" s="21"/>
      <c r="B67" s="21"/>
      <c r="C67" s="21"/>
      <c r="F67" s="26"/>
    </row>
    <row r="68" spans="1:10" ht="12.75" customHeight="1">
      <c r="E68" s="7"/>
    </row>
    <row r="69" spans="1:10" ht="12.75" customHeight="1">
      <c r="A69" s="5" t="s">
        <v>358</v>
      </c>
    </row>
    <row r="70" spans="1:10" ht="30">
      <c r="A70" s="35" t="s">
        <v>21</v>
      </c>
      <c r="B70" s="3" t="s">
        <v>4</v>
      </c>
      <c r="C70" s="35" t="s">
        <v>56</v>
      </c>
      <c r="D70" s="76" t="s">
        <v>356</v>
      </c>
      <c r="E70" s="114">
        <v>500000</v>
      </c>
      <c r="F70" s="3">
        <v>12</v>
      </c>
      <c r="G70" s="3">
        <v>6</v>
      </c>
      <c r="H70" s="37">
        <v>120000</v>
      </c>
      <c r="I70" s="37">
        <v>72000</v>
      </c>
      <c r="J70" s="13">
        <f>SUM(100*I70/H70)</f>
        <v>60</v>
      </c>
    </row>
    <row r="71" spans="1:10" ht="15">
      <c r="A71" s="35" t="s">
        <v>21</v>
      </c>
      <c r="B71" s="3" t="s">
        <v>4</v>
      </c>
      <c r="C71" s="35" t="s">
        <v>130</v>
      </c>
      <c r="D71" s="35" t="s">
        <v>187</v>
      </c>
      <c r="E71" s="114">
        <v>1025303</v>
      </c>
      <c r="F71" s="3">
        <v>44</v>
      </c>
      <c r="G71" s="3">
        <v>26</v>
      </c>
      <c r="H71" s="37">
        <v>660000</v>
      </c>
      <c r="I71" s="37">
        <v>396000</v>
      </c>
      <c r="J71" s="13">
        <f>SUM(100*I71/H71)</f>
        <v>60</v>
      </c>
    </row>
    <row r="72" spans="1:10" ht="12.75" customHeight="1">
      <c r="D72" s="15" t="s">
        <v>359</v>
      </c>
      <c r="E72" s="32">
        <f>SUM(E70:E71)</f>
        <v>1525303</v>
      </c>
    </row>
    <row r="73" spans="1:10" ht="12.75" customHeight="1">
      <c r="D73" s="16"/>
      <c r="E73" s="31"/>
    </row>
    <row r="74" spans="1:10" ht="12.75" customHeight="1">
      <c r="D74" s="111" t="s">
        <v>340</v>
      </c>
      <c r="E74" s="32">
        <v>0</v>
      </c>
    </row>
    <row r="75" spans="1:10" ht="12.75" customHeight="1">
      <c r="D75" s="15" t="s">
        <v>82</v>
      </c>
      <c r="E75" s="32">
        <v>0</v>
      </c>
    </row>
    <row r="76" spans="1:10" ht="12.75" customHeight="1">
      <c r="D76" s="16"/>
      <c r="E76" s="31"/>
    </row>
    <row r="77" spans="1:10" ht="12.75" customHeight="1">
      <c r="D77" s="16" t="s">
        <v>360</v>
      </c>
      <c r="E77" s="32">
        <f>SUM(E72:E76)</f>
        <v>1525303</v>
      </c>
    </row>
    <row r="80" spans="1:10" ht="12.75" customHeight="1">
      <c r="D80" s="15" t="s">
        <v>361</v>
      </c>
      <c r="E80" s="32">
        <f>SUM(E60+E72)</f>
        <v>23597940</v>
      </c>
    </row>
    <row r="81" spans="4:5" ht="12.75" customHeight="1">
      <c r="D81" s="16"/>
      <c r="E81" s="31"/>
    </row>
    <row r="82" spans="4:5" ht="12.75" customHeight="1">
      <c r="D82" s="111" t="s">
        <v>340</v>
      </c>
      <c r="E82" s="32">
        <f>SUM(E61+E74)</f>
        <v>150000</v>
      </c>
    </row>
    <row r="83" spans="4:5" ht="12.75" customHeight="1">
      <c r="D83" s="15" t="s">
        <v>82</v>
      </c>
      <c r="E83" s="32">
        <f>SUM(E62+E75)</f>
        <v>225363</v>
      </c>
    </row>
    <row r="84" spans="4:5" ht="12.75" customHeight="1">
      <c r="D84" s="16"/>
      <c r="E84" s="31"/>
    </row>
    <row r="85" spans="4:5" ht="12.75" customHeight="1">
      <c r="D85" s="16" t="s">
        <v>360</v>
      </c>
      <c r="E85" s="32">
        <f>SUM(E80+E82+E83)</f>
        <v>23973303</v>
      </c>
    </row>
    <row r="86" spans="4:5" ht="12.75" customHeight="1">
      <c r="D86" s="26"/>
      <c r="E86" s="7"/>
    </row>
  </sheetData>
  <autoFilter ref="A2:L62"/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4294967294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opLeftCell="D1" workbookViewId="0">
      <selection activeCell="H22" sqref="H22"/>
    </sheetView>
  </sheetViews>
  <sheetFormatPr defaultRowHeight="12.75"/>
  <cols>
    <col min="2" max="2" width="11.42578125" customWidth="1"/>
    <col min="3" max="3" width="29.140625" customWidth="1"/>
    <col min="4" max="4" width="50" customWidth="1"/>
    <col min="5" max="5" width="11.7109375" customWidth="1"/>
    <col min="6" max="6" width="23.7109375" customWidth="1"/>
    <col min="7" max="7" width="13.85546875" customWidth="1"/>
    <col min="8" max="8" width="15.7109375" customWidth="1"/>
    <col min="9" max="9" width="15.42578125" customWidth="1"/>
  </cols>
  <sheetData>
    <row r="1" spans="1:10">
      <c r="A1" s="2" t="s">
        <v>304</v>
      </c>
      <c r="B1" s="2"/>
      <c r="C1" s="2"/>
      <c r="D1" s="3"/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>
      <c r="A3" s="3" t="s">
        <v>69</v>
      </c>
      <c r="B3" s="3" t="s">
        <v>4</v>
      </c>
      <c r="C3" s="3" t="s">
        <v>70</v>
      </c>
      <c r="D3" s="3" t="s">
        <v>351</v>
      </c>
      <c r="E3" s="13">
        <v>2328286</v>
      </c>
      <c r="F3" s="3">
        <v>86</v>
      </c>
      <c r="G3" s="3">
        <v>56</v>
      </c>
      <c r="H3" s="13">
        <v>987002.53</v>
      </c>
      <c r="I3" s="13">
        <v>595000</v>
      </c>
      <c r="J3" s="13">
        <f>SUM(100*I3/H3)</f>
        <v>60.283533417082523</v>
      </c>
    </row>
    <row r="4" spans="1:10">
      <c r="A4" s="3" t="s">
        <v>69</v>
      </c>
      <c r="B4" s="3" t="s">
        <v>4</v>
      </c>
      <c r="C4" s="3" t="s">
        <v>71</v>
      </c>
      <c r="D4" s="3" t="s">
        <v>352</v>
      </c>
      <c r="E4" s="13">
        <v>2331630</v>
      </c>
      <c r="F4" s="3">
        <v>47</v>
      </c>
      <c r="G4" s="3">
        <v>28</v>
      </c>
      <c r="H4" s="13">
        <v>1104404.08</v>
      </c>
      <c r="I4" s="13">
        <v>664400</v>
      </c>
      <c r="J4" s="13">
        <f>SUM(100*I4/H4)</f>
        <v>60.159140303067332</v>
      </c>
    </row>
    <row r="5" spans="1:10">
      <c r="A5" s="21"/>
      <c r="B5" s="21"/>
      <c r="C5" s="21"/>
      <c r="D5" s="66" t="s">
        <v>81</v>
      </c>
      <c r="E5" s="51">
        <f>SUM(E3:E4)</f>
        <v>4659916</v>
      </c>
      <c r="H5" s="40">
        <f>SUM(H3:H4)</f>
        <v>2091406.61</v>
      </c>
      <c r="I5" s="40">
        <f>SUM(I3:I4)</f>
        <v>1259400</v>
      </c>
    </row>
    <row r="6" spans="1:10">
      <c r="A6" s="65"/>
      <c r="B6" s="21"/>
      <c r="C6" s="21"/>
      <c r="D6" s="67" t="s">
        <v>340</v>
      </c>
      <c r="E6" s="18">
        <v>215084</v>
      </c>
    </row>
    <row r="7" spans="1:10">
      <c r="A7" s="21"/>
      <c r="B7" s="21"/>
      <c r="C7" s="21"/>
      <c r="D7" s="63" t="s">
        <v>82</v>
      </c>
      <c r="E7" s="18">
        <v>0</v>
      </c>
    </row>
    <row r="8" spans="1:10">
      <c r="A8" s="21"/>
      <c r="B8" s="21"/>
      <c r="C8" s="21"/>
      <c r="D8" s="64"/>
      <c r="E8" s="17"/>
    </row>
    <row r="9" spans="1:10">
      <c r="A9" s="21"/>
      <c r="B9" s="21"/>
      <c r="C9" s="21"/>
      <c r="D9" s="64" t="s">
        <v>83</v>
      </c>
      <c r="E9" s="18">
        <f>SUM(E5:E8)</f>
        <v>4875000</v>
      </c>
    </row>
    <row r="10" spans="1:10">
      <c r="A10" s="21"/>
      <c r="B10" s="21"/>
      <c r="C10" s="21"/>
      <c r="D10" s="26"/>
      <c r="E10" s="7"/>
    </row>
    <row r="11" spans="1:10">
      <c r="D11" s="26"/>
      <c r="E11" s="7"/>
    </row>
    <row r="14" spans="1:10">
      <c r="E14" s="7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topLeftCell="D1" workbookViewId="0">
      <selection activeCell="H18" sqref="H18"/>
    </sheetView>
  </sheetViews>
  <sheetFormatPr defaultRowHeight="12.75"/>
  <cols>
    <col min="1" max="1" width="9.140625" customWidth="1"/>
    <col min="2" max="2" width="11.42578125" customWidth="1"/>
    <col min="3" max="3" width="29.140625" customWidth="1"/>
    <col min="4" max="4" width="54.28515625" customWidth="1"/>
    <col min="5" max="5" width="11.7109375" customWidth="1"/>
    <col min="6" max="6" width="23.7109375" customWidth="1"/>
    <col min="7" max="7" width="13.85546875" customWidth="1"/>
    <col min="8" max="8" width="15.7109375" customWidth="1"/>
    <col min="9" max="9" width="15.42578125" customWidth="1"/>
  </cols>
  <sheetData>
    <row r="1" spans="1:10">
      <c r="A1" s="2" t="s">
        <v>304</v>
      </c>
      <c r="B1" s="2"/>
      <c r="C1" s="2"/>
      <c r="D1" s="3"/>
    </row>
    <row r="2" spans="1:10" s="6" customFormat="1" ht="53.25" customHeight="1">
      <c r="A2" s="27" t="s">
        <v>1</v>
      </c>
      <c r="B2" s="27" t="s">
        <v>0</v>
      </c>
      <c r="C2" s="27" t="s">
        <v>2</v>
      </c>
      <c r="D2" s="27" t="s">
        <v>3</v>
      </c>
      <c r="E2" s="39" t="s">
        <v>337</v>
      </c>
      <c r="F2" s="23" t="s">
        <v>85</v>
      </c>
      <c r="G2" s="24" t="s">
        <v>84</v>
      </c>
      <c r="H2" s="24" t="s">
        <v>87</v>
      </c>
      <c r="I2" s="24" t="s">
        <v>86</v>
      </c>
      <c r="J2" s="38" t="s">
        <v>336</v>
      </c>
    </row>
    <row r="3" spans="1:10" ht="45">
      <c r="A3" s="35" t="s">
        <v>57</v>
      </c>
      <c r="B3" s="3" t="s">
        <v>4</v>
      </c>
      <c r="C3" s="35" t="s">
        <v>215</v>
      </c>
      <c r="D3" s="76" t="s">
        <v>214</v>
      </c>
      <c r="E3" s="37">
        <v>1499000</v>
      </c>
      <c r="F3" s="3">
        <v>20</v>
      </c>
      <c r="G3" s="3">
        <v>12</v>
      </c>
      <c r="H3" s="37">
        <v>552000</v>
      </c>
      <c r="I3" s="37">
        <v>360000</v>
      </c>
      <c r="J3" s="13">
        <f>SUM(100*I3/H3)</f>
        <v>65.217391304347828</v>
      </c>
    </row>
    <row r="4" spans="1:10" ht="45">
      <c r="A4" s="35" t="s">
        <v>45</v>
      </c>
      <c r="B4" s="3" t="s">
        <v>4</v>
      </c>
      <c r="C4" s="35" t="s">
        <v>215</v>
      </c>
      <c r="D4" s="76" t="s">
        <v>214</v>
      </c>
      <c r="E4" s="37">
        <v>1499500</v>
      </c>
      <c r="F4" s="3">
        <v>20</v>
      </c>
      <c r="G4" s="3">
        <v>12</v>
      </c>
      <c r="H4" s="37">
        <v>650000</v>
      </c>
      <c r="I4" s="37">
        <v>400000</v>
      </c>
      <c r="J4" s="13">
        <f t="shared" ref="J4:J9" si="0">SUM(100*I4/H4)</f>
        <v>61.53846153846154</v>
      </c>
    </row>
    <row r="5" spans="1:10" ht="30" customHeight="1">
      <c r="A5" s="35" t="s">
        <v>45</v>
      </c>
      <c r="B5" s="3" t="s">
        <v>4</v>
      </c>
      <c r="C5" s="35" t="s">
        <v>56</v>
      </c>
      <c r="D5" s="76" t="s">
        <v>356</v>
      </c>
      <c r="E5" s="37">
        <v>500000</v>
      </c>
      <c r="F5" s="3">
        <v>12</v>
      </c>
      <c r="G5" s="3">
        <v>6</v>
      </c>
      <c r="H5" s="37">
        <v>134500</v>
      </c>
      <c r="I5" s="37">
        <v>81000</v>
      </c>
      <c r="J5" s="13">
        <f t="shared" si="0"/>
        <v>60.223048327137548</v>
      </c>
    </row>
    <row r="6" spans="1:10" ht="30">
      <c r="A6" s="35" t="s">
        <v>21</v>
      </c>
      <c r="B6" s="3" t="s">
        <v>4</v>
      </c>
      <c r="C6" s="35" t="s">
        <v>56</v>
      </c>
      <c r="D6" s="76" t="s">
        <v>356</v>
      </c>
      <c r="E6" s="37">
        <v>500000</v>
      </c>
      <c r="F6" s="3">
        <v>12</v>
      </c>
      <c r="G6" s="3">
        <v>6</v>
      </c>
      <c r="H6" s="37">
        <v>120000</v>
      </c>
      <c r="I6" s="37">
        <v>72000</v>
      </c>
      <c r="J6" s="13">
        <f t="shared" si="0"/>
        <v>60</v>
      </c>
    </row>
    <row r="7" spans="1:10" ht="15">
      <c r="A7" s="35" t="s">
        <v>5</v>
      </c>
      <c r="B7" s="3" t="s">
        <v>4</v>
      </c>
      <c r="C7" s="35" t="s">
        <v>130</v>
      </c>
      <c r="D7" s="35" t="s">
        <v>187</v>
      </c>
      <c r="E7" s="37">
        <v>888480</v>
      </c>
      <c r="F7" s="3">
        <v>44</v>
      </c>
      <c r="G7" s="3">
        <v>26</v>
      </c>
      <c r="H7" s="37">
        <v>469000</v>
      </c>
      <c r="I7" s="37">
        <v>288000</v>
      </c>
      <c r="J7" s="13">
        <f t="shared" si="0"/>
        <v>61.407249466950958</v>
      </c>
    </row>
    <row r="8" spans="1:10" ht="15">
      <c r="A8" s="35" t="s">
        <v>57</v>
      </c>
      <c r="B8" s="3" t="s">
        <v>4</v>
      </c>
      <c r="C8" s="35" t="s">
        <v>130</v>
      </c>
      <c r="D8" s="35" t="s">
        <v>187</v>
      </c>
      <c r="E8" s="37">
        <v>373300</v>
      </c>
      <c r="F8" s="3">
        <v>44</v>
      </c>
      <c r="G8" s="3">
        <v>26</v>
      </c>
      <c r="H8" s="37">
        <v>165000</v>
      </c>
      <c r="I8" s="37">
        <v>105000</v>
      </c>
      <c r="J8" s="13">
        <f t="shared" si="0"/>
        <v>63.636363636363633</v>
      </c>
    </row>
    <row r="9" spans="1:10" ht="15">
      <c r="A9" s="77" t="s">
        <v>21</v>
      </c>
      <c r="B9" s="3" t="s">
        <v>4</v>
      </c>
      <c r="C9" s="35" t="s">
        <v>130</v>
      </c>
      <c r="D9" s="35" t="s">
        <v>187</v>
      </c>
      <c r="E9" s="37">
        <v>1025303</v>
      </c>
      <c r="F9" s="3">
        <v>44</v>
      </c>
      <c r="G9" s="3">
        <v>26</v>
      </c>
      <c r="H9" s="37">
        <v>660000</v>
      </c>
      <c r="I9" s="37">
        <v>396000</v>
      </c>
      <c r="J9" s="13">
        <f t="shared" si="0"/>
        <v>60</v>
      </c>
    </row>
    <row r="10" spans="1:10" ht="15">
      <c r="A10" s="78" t="s">
        <v>73</v>
      </c>
      <c r="B10" s="21"/>
      <c r="C10" s="21"/>
      <c r="D10" s="66" t="s">
        <v>81</v>
      </c>
      <c r="E10" s="51">
        <f>SUM(E3:E9)</f>
        <v>6285583</v>
      </c>
      <c r="H10" s="40">
        <f>SUM(H3:H9)</f>
        <v>2750500</v>
      </c>
      <c r="I10" s="40">
        <f>SUM(I3:I9)</f>
        <v>1702000</v>
      </c>
    </row>
    <row r="11" spans="1:10">
      <c r="A11" s="65"/>
      <c r="B11" s="21"/>
      <c r="C11" s="21"/>
      <c r="D11" s="67" t="s">
        <v>340</v>
      </c>
      <c r="E11" s="18">
        <v>0</v>
      </c>
    </row>
    <row r="12" spans="1:10">
      <c r="A12" s="21"/>
      <c r="B12" s="21"/>
      <c r="C12" s="21"/>
      <c r="D12" s="63" t="s">
        <v>82</v>
      </c>
      <c r="E12" s="18">
        <v>0</v>
      </c>
    </row>
    <row r="13" spans="1:10">
      <c r="A13" s="21"/>
      <c r="B13" s="21"/>
      <c r="C13" s="21"/>
      <c r="D13" s="64"/>
      <c r="E13" s="17"/>
    </row>
    <row r="14" spans="1:10">
      <c r="A14" s="21"/>
      <c r="B14" s="21"/>
      <c r="C14" s="21"/>
      <c r="D14" s="64" t="s">
        <v>83</v>
      </c>
      <c r="E14" s="18">
        <f>SUM(E10:E13)</f>
        <v>6285583</v>
      </c>
    </row>
    <row r="15" spans="1:10">
      <c r="D15" s="26" t="s">
        <v>353</v>
      </c>
      <c r="E15" s="34">
        <v>6297000</v>
      </c>
    </row>
    <row r="16" spans="1:10">
      <c r="D16" s="26" t="s">
        <v>357</v>
      </c>
      <c r="E16" s="7">
        <f>SUM(E15-E14)</f>
        <v>11417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FAST</vt:lpstr>
      <vt:lpstr>FEKT</vt:lpstr>
      <vt:lpstr>FA</vt:lpstr>
      <vt:lpstr>FCH</vt:lpstr>
      <vt:lpstr>FP</vt:lpstr>
      <vt:lpstr>USI</vt:lpstr>
      <vt:lpstr>FSI</vt:lpstr>
      <vt:lpstr>FIT</vt:lpstr>
      <vt:lpstr>mezifakultní</vt:lpstr>
      <vt:lpstr>celkem</vt:lpstr>
      <vt:lpstr>FAST!Názvy_tisku</vt:lpstr>
      <vt:lpstr>FSI!Názvy_tisku</vt:lpstr>
    </vt:vector>
  </TitlesOfParts>
  <Company>VUT v Brně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stepnickova</cp:lastModifiedBy>
  <cp:lastPrinted>2012-03-19T12:29:18Z</cp:lastPrinted>
  <dcterms:created xsi:type="dcterms:W3CDTF">2010-08-26T08:51:27Z</dcterms:created>
  <dcterms:modified xsi:type="dcterms:W3CDTF">2012-03-30T07:04:38Z</dcterms:modified>
</cp:coreProperties>
</file>